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911"/>
  </bookViews>
  <sheets>
    <sheet name="Informações Iniciais" sheetId="1" r:id="rId1"/>
    <sheet name="Anexo I Bal Orçament" sheetId="2" r:id="rId2"/>
    <sheet name="Anexo II Função" sheetId="3" r:id="rId3"/>
    <sheet name="Anexo III RCL" sheetId="4" r:id="rId4"/>
    <sheet name="Anexo IV RPPS" sheetId="5" r:id="rId5"/>
    <sheet name="Anexo V Result Nominal" sheetId="6" r:id="rId6"/>
    <sheet name="Anexo VI Result Primário" sheetId="7" r:id="rId7"/>
    <sheet name="Anexo VII Restos a Pagar" sheetId="8" r:id="rId8"/>
    <sheet name="Anexo VIII MDE" sheetId="9" r:id="rId9"/>
    <sheet name="Anexo VIII MDE Consorciados" sheetId="10" r:id="rId10"/>
    <sheet name="Anexo IX Oper Créd Desp Capital" sheetId="11" r:id="rId11"/>
    <sheet name="Anexo X Projeção RPPS" sheetId="12" r:id="rId12"/>
    <sheet name="Anexo XI Alienação" sheetId="13" r:id="rId13"/>
    <sheet name="Anexo XII Saúde 1º ao 5º bim" sheetId="14" r:id="rId14"/>
    <sheet name="Anexo XII Saúde últ bim" sheetId="15" r:id="rId15"/>
    <sheet name="Anexo XII Saúde até 5º bim Cons" sheetId="16" r:id="rId16"/>
    <sheet name="Anexo XII Saúde Últ bim Cons" sheetId="17" r:id="rId17"/>
    <sheet name="Anexo XIII Despesas PPP" sheetId="18" r:id="rId18"/>
    <sheet name="Anexo XIV Simplificado" sheetId="19" r:id="rId19"/>
    <sheet name="Plan1" sheetId="20" r:id="rId20"/>
  </sheets>
  <definedNames>
    <definedName name="_xlnm.Print_Area" localSheetId="2">'Anexo II Função'!$A$1:$J$77</definedName>
    <definedName name="_xlnm.Print_Area" localSheetId="10">'Anexo IX Oper Créd Desp Capital'!$A$1:$H$34</definedName>
    <definedName name="_xlnm.Print_Area" localSheetId="5">'Anexo V Result Nominal'!$A$1:$G$47</definedName>
    <definedName name="_xlnm.Print_Area" localSheetId="6">'Anexo VI Result Primário'!$A$1:$E$65</definedName>
    <definedName name="_xlnm.Print_Area" localSheetId="7">'Anexo VII Restos a Pagar'!$A$1:$K$29</definedName>
    <definedName name="_xlnm.Print_Area" localSheetId="8">'Anexo VIII MDE'!$A$1:$F$163</definedName>
    <definedName name="_xlnm.Print_Area" localSheetId="11">'Anexo X Projeção RPPS'!$A$1:$E$90</definedName>
    <definedName name="_xlnm.Print_Area" localSheetId="12">'Anexo XI Alienação'!$A$1:$E$37</definedName>
    <definedName name="_xlnm.Print_Area" localSheetId="13">'Anexo XII Saúde 1º ao 5º bim'!$A$1:$G$146</definedName>
    <definedName name="_xlnm.Print_Area" localSheetId="15">'Anexo XII Saúde até 5º bim Cons'!$A$1:$G$37</definedName>
    <definedName name="_xlnm.Print_Area" localSheetId="14">'Anexo XII Saúde últ bim'!$A$1:$G$145</definedName>
    <definedName name="_xlnm.Print_Area" localSheetId="16">'Anexo XII Saúde Últ bim Cons'!$A$1:$G$37</definedName>
    <definedName name="_xlnm.Print_Area" localSheetId="17">'Anexo XIII Despesas PPP'!$A$1:$L$49</definedName>
    <definedName name="_xlnm.Print_Area" localSheetId="18">'Anexo XIV Simplificado'!$A$1:$E$89</definedName>
  </definedNames>
  <calcPr calcId="145621"/>
  <fileRecoveryPr repairLoad="1"/>
</workbook>
</file>

<file path=xl/calcChain.xml><?xml version="1.0" encoding="utf-8"?>
<calcChain xmlns="http://schemas.openxmlformats.org/spreadsheetml/2006/main">
  <c r="B48" i="19" l="1"/>
  <c r="C48" i="19"/>
  <c r="D48" i="19"/>
  <c r="E48" i="19"/>
  <c r="B53" i="19"/>
  <c r="C53" i="19"/>
  <c r="D53" i="19"/>
  <c r="E53" i="19"/>
  <c r="B58" i="19"/>
  <c r="C58" i="19"/>
  <c r="D58" i="19"/>
  <c r="E58" i="19"/>
  <c r="B73" i="19"/>
  <c r="C73" i="19"/>
  <c r="D73" i="19"/>
  <c r="E73" i="19"/>
  <c r="B77" i="19"/>
  <c r="C77" i="19"/>
  <c r="D77" i="19"/>
  <c r="E77" i="19"/>
  <c r="B14" i="18"/>
  <c r="E14" i="18"/>
  <c r="H14" i="18"/>
  <c r="K14" i="18"/>
  <c r="K15" i="18"/>
  <c r="K16" i="18"/>
  <c r="K17" i="18"/>
  <c r="B18" i="18"/>
  <c r="E18" i="18"/>
  <c r="H18" i="18"/>
  <c r="K18" i="18"/>
  <c r="K19" i="18"/>
  <c r="K20" i="18"/>
  <c r="K21" i="18"/>
  <c r="K22" i="18"/>
  <c r="B23" i="18"/>
  <c r="E23" i="18"/>
  <c r="H23" i="18"/>
  <c r="K23" i="18"/>
  <c r="B24" i="18"/>
  <c r="E24" i="18"/>
  <c r="H24" i="18"/>
  <c r="K24" i="18"/>
  <c r="K25" i="18"/>
  <c r="K26" i="18"/>
  <c r="K27" i="18"/>
  <c r="B28" i="18"/>
  <c r="E28" i="18"/>
  <c r="H28" i="18"/>
  <c r="K28" i="18"/>
  <c r="K29" i="18"/>
  <c r="K30" i="18"/>
  <c r="B35" i="18"/>
  <c r="C35" i="18"/>
  <c r="D35" i="18"/>
  <c r="E35" i="18"/>
  <c r="F35" i="18"/>
  <c r="G35" i="18"/>
  <c r="H35" i="18"/>
  <c r="I35" i="18"/>
  <c r="J35" i="18"/>
  <c r="K35" i="18"/>
  <c r="L35" i="18"/>
  <c r="B40" i="18"/>
  <c r="C40" i="18"/>
  <c r="D40" i="18"/>
  <c r="E40" i="18"/>
  <c r="F40" i="18"/>
  <c r="G40" i="18"/>
  <c r="H40" i="18"/>
  <c r="I40" i="18"/>
  <c r="J40" i="18"/>
  <c r="K40" i="18"/>
  <c r="L40" i="18"/>
  <c r="B45" i="18"/>
  <c r="C45" i="18"/>
  <c r="D45" i="18"/>
  <c r="E45" i="18"/>
  <c r="F45" i="18"/>
  <c r="G45" i="18"/>
  <c r="H45" i="18"/>
  <c r="I45" i="18"/>
  <c r="J45" i="18"/>
  <c r="K45" i="18"/>
  <c r="L45" i="18"/>
  <c r="B47" i="18"/>
  <c r="C47" i="18"/>
  <c r="D47" i="18"/>
  <c r="E47" i="18"/>
  <c r="F47" i="18"/>
  <c r="G47" i="18"/>
  <c r="H47" i="18"/>
  <c r="I47" i="18"/>
  <c r="J47" i="18"/>
  <c r="K47" i="18"/>
  <c r="L47" i="18"/>
  <c r="B13" i="17"/>
  <c r="D13" i="17"/>
  <c r="E13" i="17"/>
  <c r="G13" i="17"/>
  <c r="G14" i="17"/>
  <c r="G15" i="17"/>
  <c r="G16" i="17"/>
  <c r="B17" i="17"/>
  <c r="D17" i="17"/>
  <c r="E17" i="17"/>
  <c r="G17" i="17"/>
  <c r="G18" i="17"/>
  <c r="G19" i="17"/>
  <c r="G20" i="17"/>
  <c r="B21" i="17"/>
  <c r="D21" i="17"/>
  <c r="E21" i="17"/>
  <c r="G21" i="17"/>
  <c r="G26" i="17"/>
  <c r="D27" i="17"/>
  <c r="E27" i="17"/>
  <c r="G27" i="17"/>
  <c r="G28" i="17"/>
  <c r="G29" i="17"/>
  <c r="G30" i="17"/>
  <c r="G31" i="17"/>
  <c r="G32" i="17"/>
  <c r="G33" i="17"/>
  <c r="G34" i="17"/>
  <c r="D35" i="17"/>
  <c r="E35" i="17"/>
  <c r="G35" i="17"/>
  <c r="D37" i="17"/>
  <c r="E37" i="17"/>
  <c r="B13" i="16"/>
  <c r="D13" i="16"/>
  <c r="E13" i="16"/>
  <c r="F13" i="16"/>
  <c r="G13" i="16"/>
  <c r="E14" i="16"/>
  <c r="G14" i="16"/>
  <c r="E15" i="16"/>
  <c r="G15" i="16"/>
  <c r="E16" i="16"/>
  <c r="G16" i="16"/>
  <c r="B17" i="16"/>
  <c r="D17" i="16"/>
  <c r="E17" i="16"/>
  <c r="F17" i="16"/>
  <c r="G17" i="16"/>
  <c r="E18" i="16"/>
  <c r="G18" i="16"/>
  <c r="E19" i="16"/>
  <c r="G19" i="16"/>
  <c r="E20" i="16"/>
  <c r="G20" i="16"/>
  <c r="B21" i="16"/>
  <c r="D21" i="16"/>
  <c r="E21" i="16"/>
  <c r="F21" i="16"/>
  <c r="G21" i="16"/>
  <c r="E26" i="16"/>
  <c r="G26" i="16"/>
  <c r="B27" i="16"/>
  <c r="D27" i="16"/>
  <c r="E27" i="16"/>
  <c r="F27" i="16"/>
  <c r="G27" i="16"/>
  <c r="E28" i="16"/>
  <c r="G28" i="16"/>
  <c r="E29" i="16"/>
  <c r="G29" i="16"/>
  <c r="E30" i="16"/>
  <c r="G30" i="16"/>
  <c r="E31" i="16"/>
  <c r="G31" i="16"/>
  <c r="E32" i="16"/>
  <c r="G32" i="16"/>
  <c r="E33" i="16"/>
  <c r="G33" i="16"/>
  <c r="E34" i="16"/>
  <c r="G34" i="16"/>
  <c r="B35" i="16"/>
  <c r="D35" i="16"/>
  <c r="E35" i="16"/>
  <c r="F35" i="16"/>
  <c r="G35" i="16"/>
  <c r="B37" i="16"/>
  <c r="D37" i="16"/>
  <c r="F37" i="16"/>
  <c r="B13" i="15"/>
  <c r="C13" i="15"/>
  <c r="D13" i="15"/>
  <c r="F13" i="15"/>
  <c r="F14" i="15"/>
  <c r="F15" i="15"/>
  <c r="F16" i="15"/>
  <c r="F17" i="15"/>
  <c r="F18" i="15"/>
  <c r="F19" i="15"/>
  <c r="F20" i="15"/>
  <c r="F21" i="15"/>
  <c r="B22" i="15"/>
  <c r="C22" i="15"/>
  <c r="D22" i="15"/>
  <c r="F22" i="15"/>
  <c r="F23" i="15"/>
  <c r="F24" i="15"/>
  <c r="F25" i="15"/>
  <c r="F26" i="15"/>
  <c r="F27" i="15"/>
  <c r="B28" i="15"/>
  <c r="C28" i="15"/>
  <c r="D28" i="15"/>
  <c r="F28" i="15"/>
  <c r="F29" i="15"/>
  <c r="F30" i="15"/>
  <c r="B31" i="15"/>
  <c r="C31" i="15"/>
  <c r="D31" i="15"/>
  <c r="F31" i="15"/>
  <c r="B36" i="15"/>
  <c r="C36" i="15"/>
  <c r="D36" i="15"/>
  <c r="F36" i="15"/>
  <c r="F37" i="15"/>
  <c r="F38" i="15"/>
  <c r="F39" i="15"/>
  <c r="F40" i="15"/>
  <c r="F41" i="15"/>
  <c r="F42" i="15"/>
  <c r="F43" i="15"/>
  <c r="B44" i="15"/>
  <c r="C44" i="15"/>
  <c r="D44" i="15"/>
  <c r="F44" i="15"/>
  <c r="B49" i="15"/>
  <c r="C49" i="15"/>
  <c r="D49" i="15"/>
  <c r="E49" i="15"/>
  <c r="G49" i="15"/>
  <c r="G50" i="15"/>
  <c r="G51" i="15"/>
  <c r="G52" i="15"/>
  <c r="B53" i="15"/>
  <c r="C53" i="15"/>
  <c r="D53" i="15"/>
  <c r="E53" i="15"/>
  <c r="G53" i="15"/>
  <c r="G54" i="15"/>
  <c r="G55" i="15"/>
  <c r="G56" i="15"/>
  <c r="B57" i="15"/>
  <c r="C57" i="15"/>
  <c r="D57" i="15"/>
  <c r="E57" i="15"/>
  <c r="G57" i="15"/>
  <c r="G62" i="15"/>
  <c r="G63" i="15"/>
  <c r="B64" i="15"/>
  <c r="C64" i="15"/>
  <c r="D64" i="15"/>
  <c r="E64" i="15"/>
  <c r="G64" i="15"/>
  <c r="G65" i="15"/>
  <c r="G66" i="15"/>
  <c r="G67" i="15"/>
  <c r="G68" i="15"/>
  <c r="G69" i="15"/>
  <c r="G70" i="15"/>
  <c r="G71" i="15"/>
  <c r="B72" i="15"/>
  <c r="C72" i="15"/>
  <c r="D72" i="15"/>
  <c r="E72" i="15"/>
  <c r="G72" i="15"/>
  <c r="F74" i="15"/>
  <c r="F76" i="15"/>
  <c r="F78" i="15"/>
  <c r="C93" i="15"/>
  <c r="D93" i="15"/>
  <c r="E93" i="15"/>
  <c r="F93" i="15"/>
  <c r="G93" i="15"/>
  <c r="C111" i="15"/>
  <c r="D111" i="15"/>
  <c r="F111" i="15"/>
  <c r="C128" i="15"/>
  <c r="D128" i="15"/>
  <c r="F128" i="15"/>
  <c r="G133" i="15"/>
  <c r="G134" i="15"/>
  <c r="G135" i="15"/>
  <c r="G136" i="15"/>
  <c r="G137" i="15"/>
  <c r="G138" i="15"/>
  <c r="G139" i="15"/>
  <c r="B140" i="15"/>
  <c r="C140" i="15"/>
  <c r="D140" i="15"/>
  <c r="E140" i="15"/>
  <c r="G140" i="15"/>
  <c r="B13" i="14"/>
  <c r="C13" i="14"/>
  <c r="D13" i="14"/>
  <c r="F13" i="14"/>
  <c r="F14" i="14"/>
  <c r="F15" i="14"/>
  <c r="F16" i="14"/>
  <c r="F17" i="14"/>
  <c r="F18" i="14"/>
  <c r="F19" i="14"/>
  <c r="F20" i="14"/>
  <c r="F21" i="14"/>
  <c r="B22" i="14"/>
  <c r="C22" i="14"/>
  <c r="D22" i="14"/>
  <c r="F22" i="14"/>
  <c r="F23" i="14"/>
  <c r="F24" i="14"/>
  <c r="F25" i="14"/>
  <c r="F26" i="14"/>
  <c r="F27" i="14"/>
  <c r="B28" i="14"/>
  <c r="C28" i="14"/>
  <c r="D28" i="14"/>
  <c r="F28" i="14"/>
  <c r="F29" i="14"/>
  <c r="F30" i="14"/>
  <c r="B31" i="14"/>
  <c r="C31" i="14"/>
  <c r="D31" i="14"/>
  <c r="F31" i="14"/>
  <c r="B36" i="14"/>
  <c r="C36" i="14"/>
  <c r="D36" i="14"/>
  <c r="F36" i="14"/>
  <c r="F37" i="14"/>
  <c r="F38" i="14"/>
  <c r="F39" i="14"/>
  <c r="F40" i="14"/>
  <c r="F41" i="14"/>
  <c r="F42" i="14"/>
  <c r="F43" i="14"/>
  <c r="B44" i="14"/>
  <c r="C44" i="14"/>
  <c r="D44" i="14"/>
  <c r="F44" i="14"/>
  <c r="B49" i="14"/>
  <c r="C49" i="14"/>
  <c r="D49" i="14"/>
  <c r="E49" i="14"/>
  <c r="F49" i="14"/>
  <c r="G49" i="14"/>
  <c r="E50" i="14"/>
  <c r="G50" i="14"/>
  <c r="E51" i="14"/>
  <c r="G51" i="14"/>
  <c r="E52" i="14"/>
  <c r="G52" i="14"/>
  <c r="B53" i="14"/>
  <c r="C53" i="14"/>
  <c r="D53" i="14"/>
  <c r="E53" i="14"/>
  <c r="F53" i="14"/>
  <c r="G53" i="14"/>
  <c r="E54" i="14"/>
  <c r="G54" i="14"/>
  <c r="E55" i="14"/>
  <c r="G55" i="14"/>
  <c r="E56" i="14"/>
  <c r="G56" i="14"/>
  <c r="B57" i="14"/>
  <c r="C57" i="14"/>
  <c r="D57" i="14"/>
  <c r="E57" i="14"/>
  <c r="F57" i="14"/>
  <c r="G57" i="14"/>
  <c r="E62" i="14"/>
  <c r="G62" i="14"/>
  <c r="E63" i="14"/>
  <c r="G63" i="14"/>
  <c r="B64" i="14"/>
  <c r="C64" i="14"/>
  <c r="D64" i="14"/>
  <c r="E64" i="14"/>
  <c r="F64" i="14"/>
  <c r="G64" i="14"/>
  <c r="E65" i="14"/>
  <c r="G65" i="14"/>
  <c r="E66" i="14"/>
  <c r="G66" i="14"/>
  <c r="E67" i="14"/>
  <c r="G67" i="14"/>
  <c r="E68" i="14"/>
  <c r="G68" i="14"/>
  <c r="E69" i="14"/>
  <c r="G69" i="14"/>
  <c r="E70" i="14"/>
  <c r="G70" i="14"/>
  <c r="E71" i="14"/>
  <c r="G71" i="14"/>
  <c r="B72" i="14"/>
  <c r="C72" i="14"/>
  <c r="D72" i="14"/>
  <c r="E72" i="14"/>
  <c r="F72" i="14"/>
  <c r="G72" i="14"/>
  <c r="B74" i="14"/>
  <c r="C74" i="14"/>
  <c r="D74" i="14"/>
  <c r="E74" i="14"/>
  <c r="F74" i="14"/>
  <c r="G74" i="14"/>
  <c r="F76" i="14"/>
  <c r="F78" i="14"/>
  <c r="C93" i="14"/>
  <c r="D93" i="14"/>
  <c r="E93" i="14"/>
  <c r="F93" i="14"/>
  <c r="G93" i="14"/>
  <c r="C111" i="14"/>
  <c r="D111" i="14"/>
  <c r="F111" i="14"/>
  <c r="C128" i="14"/>
  <c r="D128" i="14"/>
  <c r="F128" i="14"/>
  <c r="E133" i="14"/>
  <c r="G133" i="14"/>
  <c r="E134" i="14"/>
  <c r="G134" i="14"/>
  <c r="E135" i="14"/>
  <c r="G135" i="14"/>
  <c r="E136" i="14"/>
  <c r="G136" i="14"/>
  <c r="E137" i="14"/>
  <c r="G137" i="14"/>
  <c r="E138" i="14"/>
  <c r="G138" i="14"/>
  <c r="E139" i="14"/>
  <c r="G139" i="14"/>
  <c r="B140" i="14"/>
  <c r="C140" i="14"/>
  <c r="D140" i="14"/>
  <c r="F140" i="14"/>
  <c r="B12" i="13"/>
  <c r="C12" i="13"/>
  <c r="E12" i="13"/>
  <c r="E13" i="13"/>
  <c r="E14" i="13"/>
  <c r="B21" i="13"/>
  <c r="C21" i="13"/>
  <c r="D21" i="13"/>
  <c r="E21" i="13"/>
  <c r="B22" i="13"/>
  <c r="C22" i="13"/>
  <c r="D22" i="13"/>
  <c r="E22" i="13"/>
  <c r="E23" i="13"/>
  <c r="E24" i="13"/>
  <c r="E25" i="13"/>
  <c r="B26" i="13"/>
  <c r="C26" i="13"/>
  <c r="D26" i="13"/>
  <c r="E26" i="13"/>
  <c r="E27" i="13"/>
  <c r="E28" i="13"/>
  <c r="C32" i="13"/>
  <c r="E32" i="13"/>
  <c r="D13" i="12"/>
  <c r="A14" i="12"/>
  <c r="D14" i="12"/>
  <c r="E14" i="12"/>
  <c r="A15" i="12"/>
  <c r="D15" i="12"/>
  <c r="E15" i="12"/>
  <c r="A16" i="12"/>
  <c r="D16" i="12"/>
  <c r="E16" i="12"/>
  <c r="A17" i="12"/>
  <c r="D17" i="12"/>
  <c r="E17" i="12"/>
  <c r="A18" i="12"/>
  <c r="D18" i="12"/>
  <c r="E18" i="12"/>
  <c r="A19" i="12"/>
  <c r="D19" i="12"/>
  <c r="E19" i="12"/>
  <c r="A20" i="12"/>
  <c r="D20" i="12"/>
  <c r="E20" i="12"/>
  <c r="A21" i="12"/>
  <c r="D21" i="12"/>
  <c r="E21" i="12"/>
  <c r="A22" i="12"/>
  <c r="D22" i="12"/>
  <c r="E22" i="12"/>
  <c r="A23" i="12"/>
  <c r="D23" i="12"/>
  <c r="E23" i="12"/>
  <c r="A24" i="12"/>
  <c r="D24" i="12"/>
  <c r="E24" i="12"/>
  <c r="A25" i="12"/>
  <c r="D25" i="12"/>
  <c r="E25" i="12"/>
  <c r="A26" i="12"/>
  <c r="D26" i="12"/>
  <c r="E26" i="12"/>
  <c r="A27" i="12"/>
  <c r="D27" i="12"/>
  <c r="E27" i="12"/>
  <c r="A28" i="12"/>
  <c r="D28" i="12"/>
  <c r="E28" i="12"/>
  <c r="A29" i="12"/>
  <c r="D29" i="12"/>
  <c r="E29" i="12"/>
  <c r="A30" i="12"/>
  <c r="D30" i="12"/>
  <c r="E30" i="12"/>
  <c r="A31" i="12"/>
  <c r="D31" i="12"/>
  <c r="E31" i="12"/>
  <c r="A32" i="12"/>
  <c r="D32" i="12"/>
  <c r="E32" i="12"/>
  <c r="A33" i="12"/>
  <c r="D33" i="12"/>
  <c r="E33" i="12"/>
  <c r="A34" i="12"/>
  <c r="D34" i="12"/>
  <c r="E34" i="12"/>
  <c r="A35" i="12"/>
  <c r="D35" i="12"/>
  <c r="E35" i="12"/>
  <c r="A36" i="12"/>
  <c r="D36" i="12"/>
  <c r="E36" i="12"/>
  <c r="A37" i="12"/>
  <c r="D37" i="12"/>
  <c r="E37" i="12"/>
  <c r="A38" i="12"/>
  <c r="D38" i="12"/>
  <c r="E38" i="12"/>
  <c r="A39" i="12"/>
  <c r="D39" i="12"/>
  <c r="E39" i="12"/>
  <c r="A40" i="12"/>
  <c r="D40" i="12"/>
  <c r="E40" i="12"/>
  <c r="A41" i="12"/>
  <c r="D41" i="12"/>
  <c r="E41" i="12"/>
  <c r="A42" i="12"/>
  <c r="D42" i="12"/>
  <c r="E42" i="12"/>
  <c r="A43" i="12"/>
  <c r="D43" i="12"/>
  <c r="E43" i="12"/>
  <c r="A44" i="12"/>
  <c r="D44" i="12"/>
  <c r="E44" i="12"/>
  <c r="A45" i="12"/>
  <c r="D45" i="12"/>
  <c r="E45" i="12"/>
  <c r="A46" i="12"/>
  <c r="D46" i="12"/>
  <c r="E46" i="12"/>
  <c r="A47" i="12"/>
  <c r="D47" i="12"/>
  <c r="E47" i="12"/>
  <c r="A48" i="12"/>
  <c r="D48" i="12"/>
  <c r="E48" i="12"/>
  <c r="A49" i="12"/>
  <c r="D49" i="12"/>
  <c r="E49" i="12"/>
  <c r="A50" i="12"/>
  <c r="D50" i="12"/>
  <c r="E50" i="12"/>
  <c r="A51" i="12"/>
  <c r="D51" i="12"/>
  <c r="E51" i="12"/>
  <c r="A52" i="12"/>
  <c r="D52" i="12"/>
  <c r="E52" i="12"/>
  <c r="A53" i="12"/>
  <c r="D53" i="12"/>
  <c r="E53" i="12"/>
  <c r="A54" i="12"/>
  <c r="D54" i="12"/>
  <c r="E54" i="12"/>
  <c r="A55" i="12"/>
  <c r="D55" i="12"/>
  <c r="E55" i="12"/>
  <c r="A56" i="12"/>
  <c r="D56" i="12"/>
  <c r="E56" i="12"/>
  <c r="A57" i="12"/>
  <c r="D57" i="12"/>
  <c r="E57" i="12"/>
  <c r="A58" i="12"/>
  <c r="D58" i="12"/>
  <c r="E58" i="12"/>
  <c r="A59" i="12"/>
  <c r="D59" i="12"/>
  <c r="E59" i="12"/>
  <c r="A60" i="12"/>
  <c r="D60" i="12"/>
  <c r="E60" i="12"/>
  <c r="A61" i="12"/>
  <c r="D61" i="12"/>
  <c r="E61" i="12"/>
  <c r="A62" i="12"/>
  <c r="D62" i="12"/>
  <c r="E62" i="12"/>
  <c r="A63" i="12"/>
  <c r="D63" i="12"/>
  <c r="E63" i="12"/>
  <c r="A64" i="12"/>
  <c r="D64" i="12"/>
  <c r="E64" i="12"/>
  <c r="A65" i="12"/>
  <c r="D65" i="12"/>
  <c r="E65" i="12"/>
  <c r="A66" i="12"/>
  <c r="D66" i="12"/>
  <c r="E66" i="12"/>
  <c r="A67" i="12"/>
  <c r="D67" i="12"/>
  <c r="E67" i="12"/>
  <c r="A68" i="12"/>
  <c r="D68" i="12"/>
  <c r="E68" i="12"/>
  <c r="A69" i="12"/>
  <c r="D69" i="12"/>
  <c r="E69" i="12"/>
  <c r="A70" i="12"/>
  <c r="D70" i="12"/>
  <c r="E70" i="12"/>
  <c r="A71" i="12"/>
  <c r="D71" i="12"/>
  <c r="E71" i="12"/>
  <c r="A72" i="12"/>
  <c r="D72" i="12"/>
  <c r="E72" i="12"/>
  <c r="A73" i="12"/>
  <c r="D73" i="12"/>
  <c r="E73" i="12"/>
  <c r="A74" i="12"/>
  <c r="D74" i="12"/>
  <c r="E74" i="12"/>
  <c r="A75" i="12"/>
  <c r="D75" i="12"/>
  <c r="E75" i="12"/>
  <c r="A76" i="12"/>
  <c r="D76" i="12"/>
  <c r="E76" i="12"/>
  <c r="A77" i="12"/>
  <c r="D77" i="12"/>
  <c r="E77" i="12"/>
  <c r="A78" i="12"/>
  <c r="D78" i="12"/>
  <c r="E78" i="12"/>
  <c r="A79" i="12"/>
  <c r="D79" i="12"/>
  <c r="E79" i="12"/>
  <c r="A80" i="12"/>
  <c r="D80" i="12"/>
  <c r="E80" i="12"/>
  <c r="A81" i="12"/>
  <c r="D81" i="12"/>
  <c r="E81" i="12"/>
  <c r="A82" i="12"/>
  <c r="D82" i="12"/>
  <c r="E82" i="12"/>
  <c r="A83" i="12"/>
  <c r="D83" i="12"/>
  <c r="E83" i="12"/>
  <c r="A84" i="12"/>
  <c r="D84" i="12"/>
  <c r="E84" i="12"/>
  <c r="A85" i="12"/>
  <c r="D85" i="12"/>
  <c r="E85" i="12"/>
  <c r="A86" i="12"/>
  <c r="D86" i="12"/>
  <c r="E86" i="12"/>
  <c r="A87" i="12"/>
  <c r="D87" i="12"/>
  <c r="E87" i="12"/>
  <c r="H13" i="11"/>
  <c r="H20" i="11"/>
  <c r="H21" i="11"/>
  <c r="H22" i="11"/>
  <c r="B24" i="11"/>
  <c r="D24" i="11"/>
  <c r="F24" i="11"/>
  <c r="H24" i="11"/>
  <c r="B28" i="11"/>
  <c r="D28" i="11"/>
  <c r="H28" i="11"/>
  <c r="B12" i="10"/>
  <c r="C12" i="10"/>
  <c r="D12" i="10"/>
  <c r="E12" i="10"/>
  <c r="E13" i="10"/>
  <c r="E14" i="10"/>
  <c r="B15" i="10"/>
  <c r="C15" i="10"/>
  <c r="D15" i="10"/>
  <c r="E15" i="10"/>
  <c r="E16" i="10"/>
  <c r="E17" i="10"/>
  <c r="E18" i="10"/>
  <c r="E19" i="10"/>
  <c r="E20" i="10"/>
  <c r="E21" i="10"/>
  <c r="B22" i="10"/>
  <c r="C22" i="10"/>
  <c r="D22" i="10"/>
  <c r="E22" i="10"/>
  <c r="D30" i="10"/>
  <c r="D31" i="10"/>
  <c r="B13" i="9"/>
  <c r="C13" i="9"/>
  <c r="D13" i="9"/>
  <c r="E13" i="9"/>
  <c r="F13" i="9"/>
  <c r="B14" i="9"/>
  <c r="C14" i="9"/>
  <c r="D14" i="9"/>
  <c r="E14" i="9"/>
  <c r="F14" i="9"/>
  <c r="F15" i="9"/>
  <c r="F16" i="9"/>
  <c r="F17" i="9"/>
  <c r="F18" i="9"/>
  <c r="F19" i="9"/>
  <c r="B20" i="9"/>
  <c r="C20" i="9"/>
  <c r="D20" i="9"/>
  <c r="E20" i="9"/>
  <c r="F20" i="9"/>
  <c r="F21" i="9"/>
  <c r="F22" i="9"/>
  <c r="F23" i="9"/>
  <c r="F24" i="9"/>
  <c r="F25" i="9"/>
  <c r="B26" i="9"/>
  <c r="C26" i="9"/>
  <c r="D26" i="9"/>
  <c r="E26" i="9"/>
  <c r="F26" i="9"/>
  <c r="F27" i="9"/>
  <c r="F28" i="9"/>
  <c r="F29" i="9"/>
  <c r="F30" i="9"/>
  <c r="F31" i="9"/>
  <c r="B32" i="9"/>
  <c r="C32" i="9"/>
  <c r="D32" i="9"/>
  <c r="E32" i="9"/>
  <c r="F32" i="9"/>
  <c r="F33" i="9"/>
  <c r="F34" i="9"/>
  <c r="F35" i="9"/>
  <c r="F36" i="9"/>
  <c r="F37" i="9"/>
  <c r="B38" i="9"/>
  <c r="C38" i="9"/>
  <c r="D38" i="9"/>
  <c r="E38" i="9"/>
  <c r="F38" i="9"/>
  <c r="F39" i="9"/>
  <c r="F40" i="9"/>
  <c r="F41" i="9"/>
  <c r="F42" i="9"/>
  <c r="F43" i="9"/>
  <c r="B44" i="9"/>
  <c r="C44" i="9"/>
  <c r="D44" i="9"/>
  <c r="E44" i="9"/>
  <c r="F44" i="9"/>
  <c r="B45" i="9"/>
  <c r="C45" i="9"/>
  <c r="D45" i="9"/>
  <c r="E45" i="9"/>
  <c r="F45" i="9"/>
  <c r="F46" i="9"/>
  <c r="F47" i="9"/>
  <c r="F48" i="9"/>
  <c r="F49" i="9"/>
  <c r="F50" i="9"/>
  <c r="F51" i="9"/>
  <c r="F52" i="9"/>
  <c r="F53" i="9"/>
  <c r="B54" i="9"/>
  <c r="C54" i="9"/>
  <c r="D54" i="9"/>
  <c r="E54" i="9"/>
  <c r="F54" i="9"/>
  <c r="F58" i="9"/>
  <c r="B59" i="9"/>
  <c r="C59" i="9"/>
  <c r="D59" i="9"/>
  <c r="E59" i="9"/>
  <c r="F59" i="9"/>
  <c r="F60" i="9"/>
  <c r="F61" i="9"/>
  <c r="F62" i="9"/>
  <c r="B63" i="9"/>
  <c r="C63" i="9"/>
  <c r="D63" i="9"/>
  <c r="E63" i="9"/>
  <c r="F63" i="9"/>
  <c r="F64" i="9"/>
  <c r="F65" i="9"/>
  <c r="F66" i="9"/>
  <c r="F67" i="9"/>
  <c r="B68" i="9"/>
  <c r="C68" i="9"/>
  <c r="D68" i="9"/>
  <c r="E68" i="9"/>
  <c r="F68" i="9"/>
  <c r="B73" i="9"/>
  <c r="C73" i="9"/>
  <c r="D73" i="9"/>
  <c r="E73" i="9"/>
  <c r="F73" i="9"/>
  <c r="F74" i="9"/>
  <c r="F75" i="9"/>
  <c r="F76" i="9"/>
  <c r="F77" i="9"/>
  <c r="F78" i="9"/>
  <c r="F79" i="9"/>
  <c r="B80" i="9"/>
  <c r="C80" i="9"/>
  <c r="D80" i="9"/>
  <c r="E80" i="9"/>
  <c r="F80" i="9"/>
  <c r="F81" i="9"/>
  <c r="F82" i="9"/>
  <c r="F83" i="9"/>
  <c r="B84" i="9"/>
  <c r="C84" i="9"/>
  <c r="D84" i="9"/>
  <c r="E84" i="9"/>
  <c r="F84" i="9"/>
  <c r="E85" i="9"/>
  <c r="E86" i="9"/>
  <c r="B90" i="9"/>
  <c r="C90" i="9"/>
  <c r="D90" i="9"/>
  <c r="E90" i="9"/>
  <c r="F90" i="9"/>
  <c r="F91" i="9"/>
  <c r="F92" i="9"/>
  <c r="B93" i="9"/>
  <c r="C93" i="9"/>
  <c r="D93" i="9"/>
  <c r="E93" i="9"/>
  <c r="F93" i="9"/>
  <c r="F94" i="9"/>
  <c r="F95" i="9"/>
  <c r="B96" i="9"/>
  <c r="C96" i="9"/>
  <c r="D96" i="9"/>
  <c r="E96" i="9"/>
  <c r="F96" i="9"/>
  <c r="F100" i="9"/>
  <c r="F101" i="9"/>
  <c r="B109" i="9"/>
  <c r="C109" i="9"/>
  <c r="D109" i="9"/>
  <c r="E109" i="9"/>
  <c r="F109" i="9"/>
  <c r="B113" i="9"/>
  <c r="C113" i="9"/>
  <c r="D113" i="9"/>
  <c r="E113" i="9"/>
  <c r="F113" i="9"/>
  <c r="F114" i="9"/>
  <c r="F115" i="9"/>
  <c r="B116" i="9"/>
  <c r="C116" i="9"/>
  <c r="D116" i="9"/>
  <c r="E116" i="9"/>
  <c r="F116" i="9"/>
  <c r="F117" i="9"/>
  <c r="F118" i="9"/>
  <c r="F119" i="9"/>
  <c r="F120" i="9"/>
  <c r="F121" i="9"/>
  <c r="F122" i="9"/>
  <c r="B123" i="9"/>
  <c r="C123" i="9"/>
  <c r="D123" i="9"/>
  <c r="E123" i="9"/>
  <c r="F123" i="9"/>
  <c r="E127" i="9"/>
  <c r="G128" i="9"/>
  <c r="G129" i="9"/>
  <c r="E133" i="9"/>
  <c r="E134" i="9"/>
  <c r="E135" i="9"/>
  <c r="E136" i="9"/>
  <c r="F141" i="9"/>
  <c r="F142" i="9"/>
  <c r="F143" i="9"/>
  <c r="F144" i="9"/>
  <c r="B145" i="9"/>
  <c r="C145" i="9"/>
  <c r="D145" i="9"/>
  <c r="E145" i="9"/>
  <c r="F145" i="9"/>
  <c r="B16" i="8"/>
  <c r="C16" i="8"/>
  <c r="D16" i="8"/>
  <c r="E16" i="8"/>
  <c r="F16" i="8"/>
  <c r="G16" i="8"/>
  <c r="H16" i="8"/>
  <c r="I16" i="8"/>
  <c r="J16" i="8"/>
  <c r="K16" i="8"/>
  <c r="B28" i="8"/>
  <c r="C28" i="8"/>
  <c r="D28" i="8"/>
  <c r="E28" i="8"/>
  <c r="F28" i="8"/>
  <c r="G28" i="8"/>
  <c r="H28" i="8"/>
  <c r="I28" i="8"/>
  <c r="J28" i="8"/>
  <c r="K28" i="8"/>
  <c r="B13" i="7"/>
  <c r="C13" i="7"/>
  <c r="D13" i="7"/>
  <c r="E13" i="7"/>
  <c r="B15" i="7"/>
  <c r="C15" i="7"/>
  <c r="D15" i="7"/>
  <c r="E15" i="7"/>
  <c r="B18" i="7"/>
  <c r="C18" i="7"/>
  <c r="D18" i="7"/>
  <c r="E18" i="7"/>
  <c r="B21" i="7"/>
  <c r="C21" i="7"/>
  <c r="D21" i="7"/>
  <c r="E21" i="7"/>
  <c r="B24" i="7"/>
  <c r="C24" i="7"/>
  <c r="D24" i="7"/>
  <c r="E24" i="7"/>
  <c r="B27" i="7"/>
  <c r="C27" i="7"/>
  <c r="D27" i="7"/>
  <c r="E27" i="7"/>
  <c r="B31" i="7"/>
  <c r="C31" i="7"/>
  <c r="D31" i="7"/>
  <c r="E31" i="7"/>
  <c r="B35" i="7"/>
  <c r="C35" i="7"/>
  <c r="D35" i="7"/>
  <c r="E35" i="7"/>
  <c r="B36" i="7"/>
  <c r="C36" i="7"/>
  <c r="D36" i="7"/>
  <c r="E36" i="7"/>
  <c r="B41" i="7"/>
  <c r="C41" i="7"/>
  <c r="D41" i="7"/>
  <c r="E41" i="7"/>
  <c r="B45" i="7"/>
  <c r="C45" i="7"/>
  <c r="D45" i="7"/>
  <c r="E45" i="7"/>
  <c r="B46" i="7"/>
  <c r="C46" i="7"/>
  <c r="D46" i="7"/>
  <c r="E46" i="7"/>
  <c r="B48" i="7"/>
  <c r="C48" i="7"/>
  <c r="D48" i="7"/>
  <c r="E48" i="7"/>
  <c r="B53" i="7"/>
  <c r="C53" i="7"/>
  <c r="D53" i="7"/>
  <c r="E53" i="7"/>
  <c r="B56" i="7"/>
  <c r="C56" i="7"/>
  <c r="D56" i="7"/>
  <c r="E56" i="7"/>
  <c r="B58" i="7"/>
  <c r="C58" i="7"/>
  <c r="D58" i="7"/>
  <c r="E58" i="7"/>
  <c r="B14" i="6"/>
  <c r="D14" i="6"/>
  <c r="F14" i="6"/>
  <c r="B18" i="6"/>
  <c r="D18" i="6"/>
  <c r="F18" i="6"/>
  <c r="B21" i="6"/>
  <c r="D21" i="6"/>
  <c r="F21" i="6"/>
  <c r="B26" i="6"/>
  <c r="E26" i="6"/>
  <c r="B36" i="6"/>
  <c r="D36" i="6"/>
  <c r="F36" i="6"/>
  <c r="B39" i="6"/>
  <c r="D39" i="6"/>
  <c r="F39" i="6"/>
  <c r="B44" i="6"/>
  <c r="D44" i="6"/>
  <c r="F44" i="6"/>
  <c r="B46" i="6"/>
  <c r="D46" i="6"/>
  <c r="F46" i="6"/>
  <c r="B13" i="5"/>
  <c r="C13" i="5"/>
  <c r="D13" i="5"/>
  <c r="E13" i="5"/>
  <c r="F13" i="5"/>
  <c r="G13" i="5"/>
  <c r="H13" i="5"/>
  <c r="I13" i="5"/>
  <c r="B14" i="5"/>
  <c r="C14" i="5"/>
  <c r="D14" i="5"/>
  <c r="E14" i="5"/>
  <c r="F14" i="5"/>
  <c r="G14" i="5"/>
  <c r="H14" i="5"/>
  <c r="I14" i="5"/>
  <c r="B15" i="5"/>
  <c r="C15" i="5"/>
  <c r="D15" i="5"/>
  <c r="E15" i="5"/>
  <c r="F15" i="5"/>
  <c r="G15" i="5"/>
  <c r="H15" i="5"/>
  <c r="I15" i="5"/>
  <c r="B16" i="5"/>
  <c r="C16" i="5"/>
  <c r="D16" i="5"/>
  <c r="E16" i="5"/>
  <c r="F16" i="5"/>
  <c r="G16" i="5"/>
  <c r="H16" i="5"/>
  <c r="I16" i="5"/>
  <c r="B20" i="5"/>
  <c r="C20" i="5"/>
  <c r="D20" i="5"/>
  <c r="E20" i="5"/>
  <c r="F20" i="5"/>
  <c r="G20" i="5"/>
  <c r="H20" i="5"/>
  <c r="I20" i="5"/>
  <c r="B25" i="5"/>
  <c r="C25" i="5"/>
  <c r="D25" i="5"/>
  <c r="E25" i="5"/>
  <c r="F25" i="5"/>
  <c r="G25" i="5"/>
  <c r="H25" i="5"/>
  <c r="I25" i="5"/>
  <c r="B30" i="5"/>
  <c r="C30" i="5"/>
  <c r="D30" i="5"/>
  <c r="E30" i="5"/>
  <c r="F30" i="5"/>
  <c r="G30" i="5"/>
  <c r="H30" i="5"/>
  <c r="I30" i="5"/>
  <c r="B33" i="5"/>
  <c r="C33" i="5"/>
  <c r="D33" i="5"/>
  <c r="E33" i="5"/>
  <c r="F33" i="5"/>
  <c r="G33" i="5"/>
  <c r="H33" i="5"/>
  <c r="I33" i="5"/>
  <c r="B39" i="5"/>
  <c r="C39" i="5"/>
  <c r="D39" i="5"/>
  <c r="E39" i="5"/>
  <c r="F39" i="5"/>
  <c r="G39" i="5"/>
  <c r="H39" i="5"/>
  <c r="I39" i="5"/>
  <c r="B44" i="5"/>
  <c r="C44" i="5"/>
  <c r="D44" i="5"/>
  <c r="E44" i="5"/>
  <c r="F44" i="5"/>
  <c r="G44" i="5"/>
  <c r="H44" i="5"/>
  <c r="I44" i="5"/>
  <c r="B45" i="5"/>
  <c r="C45" i="5"/>
  <c r="D45" i="5"/>
  <c r="E45" i="5"/>
  <c r="F45" i="5"/>
  <c r="G45" i="5"/>
  <c r="H45" i="5"/>
  <c r="I45" i="5"/>
  <c r="B48" i="5"/>
  <c r="C48" i="5"/>
  <c r="D48" i="5"/>
  <c r="E48" i="5"/>
  <c r="F48" i="5"/>
  <c r="G48" i="5"/>
  <c r="H48" i="5"/>
  <c r="I48" i="5"/>
  <c r="B49" i="5"/>
  <c r="C49" i="5"/>
  <c r="D49" i="5"/>
  <c r="E49" i="5"/>
  <c r="F49" i="5"/>
  <c r="G49" i="5"/>
  <c r="H49" i="5"/>
  <c r="I49" i="5"/>
  <c r="B53" i="5"/>
  <c r="C53" i="5"/>
  <c r="D53" i="5"/>
  <c r="E53" i="5"/>
  <c r="F53" i="5"/>
  <c r="G53" i="5"/>
  <c r="H53" i="5"/>
  <c r="I53" i="5"/>
  <c r="B57" i="5"/>
  <c r="C57" i="5"/>
  <c r="D57" i="5"/>
  <c r="E57" i="5"/>
  <c r="F57" i="5"/>
  <c r="G57" i="5"/>
  <c r="H57" i="5"/>
  <c r="I57" i="5"/>
  <c r="B61" i="5"/>
  <c r="C61" i="5"/>
  <c r="D61" i="5"/>
  <c r="E61" i="5"/>
  <c r="F61" i="5"/>
  <c r="G61" i="5"/>
  <c r="H61" i="5"/>
  <c r="I61" i="5"/>
  <c r="B63" i="5"/>
  <c r="C63" i="5"/>
  <c r="D63" i="5"/>
  <c r="E63" i="5"/>
  <c r="F63" i="5"/>
  <c r="G63" i="5"/>
  <c r="H63" i="5"/>
  <c r="I63" i="5"/>
  <c r="B68" i="5"/>
  <c r="C68" i="5"/>
  <c r="D68" i="5"/>
  <c r="E68" i="5"/>
  <c r="F68" i="5"/>
  <c r="G68" i="5"/>
  <c r="H68" i="5"/>
  <c r="I68" i="5"/>
  <c r="B69" i="5"/>
  <c r="C69" i="5"/>
  <c r="D69" i="5"/>
  <c r="E69" i="5"/>
  <c r="F69" i="5"/>
  <c r="G69" i="5"/>
  <c r="H69" i="5"/>
  <c r="I69" i="5"/>
  <c r="B73" i="5"/>
  <c r="C73" i="5"/>
  <c r="D73" i="5"/>
  <c r="E73" i="5"/>
  <c r="F73" i="5"/>
  <c r="G73" i="5"/>
  <c r="H73" i="5"/>
  <c r="I73" i="5"/>
  <c r="B91" i="5"/>
  <c r="C91" i="5"/>
  <c r="D91" i="5"/>
  <c r="E91" i="5"/>
  <c r="F91" i="5"/>
  <c r="G91" i="5"/>
  <c r="H91" i="5"/>
  <c r="I91" i="5"/>
  <c r="B92" i="5"/>
  <c r="C92" i="5"/>
  <c r="D92" i="5"/>
  <c r="E92" i="5"/>
  <c r="F92" i="5"/>
  <c r="G92" i="5"/>
  <c r="H92" i="5"/>
  <c r="I92" i="5"/>
  <c r="B93" i="5"/>
  <c r="C93" i="5"/>
  <c r="D93" i="5"/>
  <c r="E93" i="5"/>
  <c r="F93" i="5"/>
  <c r="G93" i="5"/>
  <c r="H93" i="5"/>
  <c r="I93" i="5"/>
  <c r="B94" i="5"/>
  <c r="C94" i="5"/>
  <c r="D94" i="5"/>
  <c r="E94" i="5"/>
  <c r="F94" i="5"/>
  <c r="G94" i="5"/>
  <c r="H94" i="5"/>
  <c r="I94" i="5"/>
  <c r="B98" i="5"/>
  <c r="C98" i="5"/>
  <c r="D98" i="5"/>
  <c r="E98" i="5"/>
  <c r="F98" i="5"/>
  <c r="G98" i="5"/>
  <c r="H98" i="5"/>
  <c r="I98" i="5"/>
  <c r="B107" i="5"/>
  <c r="C107" i="5"/>
  <c r="D107" i="5"/>
  <c r="E107" i="5"/>
  <c r="F107" i="5"/>
  <c r="G107" i="5"/>
  <c r="H107" i="5"/>
  <c r="I107" i="5"/>
  <c r="B112" i="5"/>
  <c r="C112" i="5"/>
  <c r="D112" i="5"/>
  <c r="E112" i="5"/>
  <c r="F112" i="5"/>
  <c r="G112" i="5"/>
  <c r="H112" i="5"/>
  <c r="I112" i="5"/>
  <c r="B117" i="5"/>
  <c r="C117" i="5"/>
  <c r="D117" i="5"/>
  <c r="E117" i="5"/>
  <c r="F117" i="5"/>
  <c r="G117" i="5"/>
  <c r="H117" i="5"/>
  <c r="I117" i="5"/>
  <c r="B120" i="5"/>
  <c r="C120" i="5"/>
  <c r="D120" i="5"/>
  <c r="E120" i="5"/>
  <c r="F120" i="5"/>
  <c r="G120" i="5"/>
  <c r="H120" i="5"/>
  <c r="I120" i="5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N14" i="4"/>
  <c r="N15" i="4"/>
  <c r="N16" i="4"/>
  <c r="N17" i="4"/>
  <c r="N18" i="4"/>
  <c r="N19" i="4"/>
  <c r="N20" i="4"/>
  <c r="N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N23" i="4"/>
  <c r="N24" i="4"/>
  <c r="N25" i="4"/>
  <c r="N26" i="4"/>
  <c r="N27" i="4"/>
  <c r="N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N30" i="4"/>
  <c r="N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B13" i="3"/>
  <c r="C13" i="3"/>
  <c r="D13" i="3"/>
  <c r="E13" i="3"/>
  <c r="F13" i="3"/>
  <c r="G13" i="3"/>
  <c r="H13" i="3"/>
  <c r="I13" i="3"/>
  <c r="J13" i="3"/>
  <c r="H15" i="3"/>
  <c r="I15" i="3"/>
  <c r="J15" i="3"/>
  <c r="H17" i="3"/>
  <c r="I17" i="3"/>
  <c r="J17" i="3"/>
  <c r="H19" i="3"/>
  <c r="I19" i="3"/>
  <c r="J19" i="3"/>
  <c r="H21" i="3"/>
  <c r="I21" i="3"/>
  <c r="J21" i="3"/>
  <c r="H23" i="3"/>
  <c r="I23" i="3"/>
  <c r="J23" i="3"/>
  <c r="H25" i="3"/>
  <c r="I25" i="3"/>
  <c r="J25" i="3"/>
  <c r="H27" i="3"/>
  <c r="I27" i="3"/>
  <c r="J27" i="3"/>
  <c r="H29" i="3"/>
  <c r="I29" i="3"/>
  <c r="J29" i="3"/>
  <c r="H31" i="3"/>
  <c r="I31" i="3"/>
  <c r="J31" i="3"/>
  <c r="H33" i="3"/>
  <c r="I33" i="3"/>
  <c r="J33" i="3"/>
  <c r="H35" i="3"/>
  <c r="I35" i="3"/>
  <c r="J35" i="3"/>
  <c r="H37" i="3"/>
  <c r="I37" i="3"/>
  <c r="J37" i="3"/>
  <c r="H39" i="3"/>
  <c r="I39" i="3"/>
  <c r="J39" i="3"/>
  <c r="H41" i="3"/>
  <c r="I41" i="3"/>
  <c r="J41" i="3"/>
  <c r="H43" i="3"/>
  <c r="I43" i="3"/>
  <c r="J43" i="3"/>
  <c r="H45" i="3"/>
  <c r="I45" i="3"/>
  <c r="J45" i="3"/>
  <c r="H47" i="3"/>
  <c r="I47" i="3"/>
  <c r="J47" i="3"/>
  <c r="H49" i="3"/>
  <c r="I49" i="3"/>
  <c r="J49" i="3"/>
  <c r="H51" i="3"/>
  <c r="I51" i="3"/>
  <c r="J51" i="3"/>
  <c r="H53" i="3"/>
  <c r="I53" i="3"/>
  <c r="J53" i="3"/>
  <c r="H55" i="3"/>
  <c r="I55" i="3"/>
  <c r="J55" i="3"/>
  <c r="H57" i="3"/>
  <c r="I57" i="3"/>
  <c r="J57" i="3"/>
  <c r="H59" i="3"/>
  <c r="I59" i="3"/>
  <c r="J59" i="3"/>
  <c r="H61" i="3"/>
  <c r="I61" i="3"/>
  <c r="J61" i="3"/>
  <c r="H63" i="3"/>
  <c r="I63" i="3"/>
  <c r="J63" i="3"/>
  <c r="H65" i="3"/>
  <c r="I65" i="3"/>
  <c r="J65" i="3"/>
  <c r="H67" i="3"/>
  <c r="I67" i="3"/>
  <c r="J67" i="3"/>
  <c r="H69" i="3"/>
  <c r="I69" i="3"/>
  <c r="J69" i="3"/>
  <c r="H71" i="3"/>
  <c r="I71" i="3"/>
  <c r="J71" i="3"/>
  <c r="H73" i="3"/>
  <c r="I73" i="3"/>
  <c r="J73" i="3"/>
  <c r="H75" i="3"/>
  <c r="I75" i="3"/>
  <c r="J75" i="3"/>
  <c r="B76" i="3"/>
  <c r="C76" i="3"/>
  <c r="D76" i="3"/>
  <c r="E76" i="3"/>
  <c r="F76" i="3"/>
  <c r="G76" i="3"/>
  <c r="I76" i="3"/>
  <c r="J76" i="3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15" i="2"/>
  <c r="C15" i="2"/>
  <c r="D15" i="2"/>
  <c r="E15" i="2"/>
  <c r="F15" i="2"/>
  <c r="G15" i="2"/>
  <c r="H15" i="2"/>
  <c r="I15" i="2"/>
  <c r="J15" i="2"/>
  <c r="F16" i="2"/>
  <c r="I16" i="2"/>
  <c r="J16" i="2"/>
  <c r="F17" i="2"/>
  <c r="I17" i="2"/>
  <c r="J17" i="2"/>
  <c r="F18" i="2"/>
  <c r="I18" i="2"/>
  <c r="J18" i="2"/>
  <c r="B19" i="2"/>
  <c r="C19" i="2"/>
  <c r="D19" i="2"/>
  <c r="E19" i="2"/>
  <c r="F19" i="2"/>
  <c r="G19" i="2"/>
  <c r="H19" i="2"/>
  <c r="I19" i="2"/>
  <c r="J19" i="2"/>
  <c r="F20" i="2"/>
  <c r="I20" i="2"/>
  <c r="J20" i="2"/>
  <c r="F21" i="2"/>
  <c r="I21" i="2"/>
  <c r="J21" i="2"/>
  <c r="F22" i="2"/>
  <c r="I22" i="2"/>
  <c r="J22" i="2"/>
  <c r="B23" i="2"/>
  <c r="C23" i="2"/>
  <c r="D23" i="2"/>
  <c r="E23" i="2"/>
  <c r="F23" i="2"/>
  <c r="G23" i="2"/>
  <c r="H23" i="2"/>
  <c r="I23" i="2"/>
  <c r="J23" i="2"/>
  <c r="F24" i="2"/>
  <c r="I24" i="2"/>
  <c r="J24" i="2"/>
  <c r="F25" i="2"/>
  <c r="I25" i="2"/>
  <c r="J25" i="2"/>
  <c r="F26" i="2"/>
  <c r="I26" i="2"/>
  <c r="J26" i="2"/>
  <c r="F27" i="2"/>
  <c r="I27" i="2"/>
  <c r="J27" i="2"/>
  <c r="F28" i="2"/>
  <c r="I28" i="2"/>
  <c r="J28" i="2"/>
  <c r="F29" i="2"/>
  <c r="I29" i="2"/>
  <c r="J29" i="2"/>
  <c r="F30" i="2"/>
  <c r="I30" i="2"/>
  <c r="J30" i="2"/>
  <c r="B31" i="2"/>
  <c r="C31" i="2"/>
  <c r="D31" i="2"/>
  <c r="E31" i="2"/>
  <c r="F31" i="2"/>
  <c r="G31" i="2"/>
  <c r="H31" i="2"/>
  <c r="I31" i="2"/>
  <c r="J31" i="2"/>
  <c r="F32" i="2"/>
  <c r="I32" i="2"/>
  <c r="J32" i="2"/>
  <c r="F33" i="2"/>
  <c r="I33" i="2"/>
  <c r="J33" i="2"/>
  <c r="F34" i="2"/>
  <c r="I34" i="2"/>
  <c r="J34" i="2"/>
  <c r="B35" i="2"/>
  <c r="C35" i="2"/>
  <c r="D35" i="2"/>
  <c r="E35" i="2"/>
  <c r="F35" i="2"/>
  <c r="G35" i="2"/>
  <c r="H35" i="2"/>
  <c r="I35" i="2"/>
  <c r="J35" i="2"/>
  <c r="F36" i="2"/>
  <c r="I36" i="2"/>
  <c r="J36" i="2"/>
  <c r="F37" i="2"/>
  <c r="I37" i="2"/>
  <c r="J37" i="2"/>
  <c r="F38" i="2"/>
  <c r="I38" i="2"/>
  <c r="J38" i="2"/>
  <c r="F39" i="2"/>
  <c r="I39" i="2"/>
  <c r="J39" i="2"/>
  <c r="F40" i="2"/>
  <c r="I40" i="2"/>
  <c r="J40" i="2"/>
  <c r="B41" i="2"/>
  <c r="C41" i="2"/>
  <c r="D41" i="2"/>
  <c r="E41" i="2"/>
  <c r="F41" i="2"/>
  <c r="G41" i="2"/>
  <c r="H41" i="2"/>
  <c r="I41" i="2"/>
  <c r="J41" i="2"/>
  <c r="F42" i="2"/>
  <c r="I42" i="2"/>
  <c r="J42" i="2"/>
  <c r="F43" i="2"/>
  <c r="I43" i="2"/>
  <c r="J43" i="2"/>
  <c r="F44" i="2"/>
  <c r="I44" i="2"/>
  <c r="J44" i="2"/>
  <c r="F45" i="2"/>
  <c r="I45" i="2"/>
  <c r="J45" i="2"/>
  <c r="F46" i="2"/>
  <c r="I46" i="2"/>
  <c r="J46" i="2"/>
  <c r="F47" i="2"/>
  <c r="I47" i="2"/>
  <c r="J47" i="2"/>
  <c r="B48" i="2"/>
  <c r="C48" i="2"/>
  <c r="D48" i="2"/>
  <c r="E48" i="2"/>
  <c r="F48" i="2"/>
  <c r="G48" i="2"/>
  <c r="H48" i="2"/>
  <c r="I48" i="2"/>
  <c r="J48" i="2"/>
  <c r="F49" i="2"/>
  <c r="I49" i="2"/>
  <c r="J49" i="2"/>
  <c r="F50" i="2"/>
  <c r="I50" i="2"/>
  <c r="J50" i="2"/>
  <c r="F51" i="2"/>
  <c r="I51" i="2"/>
  <c r="J51" i="2"/>
  <c r="F52" i="2"/>
  <c r="I52" i="2"/>
  <c r="J52" i="2"/>
  <c r="F53" i="2"/>
  <c r="I53" i="2"/>
  <c r="J53" i="2"/>
  <c r="B54" i="2"/>
  <c r="C54" i="2"/>
  <c r="D54" i="2"/>
  <c r="E54" i="2"/>
  <c r="F54" i="2"/>
  <c r="G54" i="2"/>
  <c r="H54" i="2"/>
  <c r="I54" i="2"/>
  <c r="J54" i="2"/>
  <c r="B55" i="2"/>
  <c r="C55" i="2"/>
  <c r="D55" i="2"/>
  <c r="E55" i="2"/>
  <c r="F55" i="2"/>
  <c r="G55" i="2"/>
  <c r="H55" i="2"/>
  <c r="I55" i="2"/>
  <c r="J55" i="2"/>
  <c r="F56" i="2"/>
  <c r="I56" i="2"/>
  <c r="J56" i="2"/>
  <c r="F57" i="2"/>
  <c r="I57" i="2"/>
  <c r="J57" i="2"/>
  <c r="B58" i="2"/>
  <c r="C58" i="2"/>
  <c r="D58" i="2"/>
  <c r="E58" i="2"/>
  <c r="F58" i="2"/>
  <c r="G58" i="2"/>
  <c r="H58" i="2"/>
  <c r="I58" i="2"/>
  <c r="J58" i="2"/>
  <c r="F59" i="2"/>
  <c r="I59" i="2"/>
  <c r="J59" i="2"/>
  <c r="F60" i="2"/>
  <c r="I60" i="2"/>
  <c r="J60" i="2"/>
  <c r="F61" i="2"/>
  <c r="I61" i="2"/>
  <c r="J61" i="2"/>
  <c r="B62" i="2"/>
  <c r="C62" i="2"/>
  <c r="D62" i="2"/>
  <c r="E62" i="2"/>
  <c r="F62" i="2"/>
  <c r="G62" i="2"/>
  <c r="H62" i="2"/>
  <c r="I62" i="2"/>
  <c r="J62" i="2"/>
  <c r="F63" i="2"/>
  <c r="I63" i="2"/>
  <c r="J63" i="2"/>
  <c r="F64" i="2"/>
  <c r="I64" i="2"/>
  <c r="J64" i="2"/>
  <c r="F65" i="2"/>
  <c r="I65" i="2"/>
  <c r="J65" i="2"/>
  <c r="F66" i="2"/>
  <c r="I66" i="2"/>
  <c r="J66" i="2"/>
  <c r="F67" i="2"/>
  <c r="I67" i="2"/>
  <c r="J67" i="2"/>
  <c r="F68" i="2"/>
  <c r="I68" i="2"/>
  <c r="J68" i="2"/>
  <c r="F69" i="2"/>
  <c r="I69" i="2"/>
  <c r="J69" i="2"/>
  <c r="B70" i="2"/>
  <c r="C70" i="2"/>
  <c r="D70" i="2"/>
  <c r="E70" i="2"/>
  <c r="F70" i="2"/>
  <c r="G70" i="2"/>
  <c r="H70" i="2"/>
  <c r="I70" i="2"/>
  <c r="J70" i="2"/>
  <c r="F71" i="2"/>
  <c r="I71" i="2"/>
  <c r="J71" i="2"/>
  <c r="F72" i="2"/>
  <c r="I72" i="2"/>
  <c r="J72" i="2"/>
  <c r="F73" i="2"/>
  <c r="I73" i="2"/>
  <c r="J73" i="2"/>
  <c r="F74" i="2"/>
  <c r="I74" i="2"/>
  <c r="J74" i="2"/>
  <c r="B75" i="2"/>
  <c r="C75" i="2"/>
  <c r="D75" i="2"/>
  <c r="E75" i="2"/>
  <c r="F75" i="2"/>
  <c r="G75" i="2"/>
  <c r="H75" i="2"/>
  <c r="I75" i="2"/>
  <c r="J75" i="2"/>
  <c r="B76" i="2"/>
  <c r="C76" i="2"/>
  <c r="D76" i="2"/>
  <c r="E76" i="2"/>
  <c r="F76" i="2"/>
  <c r="G76" i="2"/>
  <c r="H76" i="2"/>
  <c r="I76" i="2"/>
  <c r="J76" i="2"/>
  <c r="B77" i="2"/>
  <c r="C77" i="2"/>
  <c r="D77" i="2"/>
  <c r="E77" i="2"/>
  <c r="F77" i="2"/>
  <c r="G77" i="2"/>
  <c r="H77" i="2"/>
  <c r="I77" i="2"/>
  <c r="J77" i="2"/>
  <c r="F78" i="2"/>
  <c r="I78" i="2"/>
  <c r="J78" i="2"/>
  <c r="F79" i="2"/>
  <c r="I79" i="2"/>
  <c r="J79" i="2"/>
  <c r="B80" i="2"/>
  <c r="C80" i="2"/>
  <c r="D80" i="2"/>
  <c r="E80" i="2"/>
  <c r="F80" i="2"/>
  <c r="G80" i="2"/>
  <c r="H80" i="2"/>
  <c r="I80" i="2"/>
  <c r="J80" i="2"/>
  <c r="F81" i="2"/>
  <c r="I81" i="2"/>
  <c r="J81" i="2"/>
  <c r="F82" i="2"/>
  <c r="I82" i="2"/>
  <c r="J82" i="2"/>
  <c r="B83" i="2"/>
  <c r="C83" i="2"/>
  <c r="D83" i="2"/>
  <c r="E83" i="2"/>
  <c r="F83" i="2"/>
  <c r="G83" i="2"/>
  <c r="H83" i="2"/>
  <c r="I83" i="2"/>
  <c r="J83" i="2"/>
  <c r="B84" i="2"/>
  <c r="D84" i="2"/>
  <c r="F84" i="2"/>
  <c r="G84" i="2"/>
  <c r="I84" i="2"/>
  <c r="J84" i="2"/>
  <c r="B85" i="2"/>
  <c r="D85" i="2"/>
  <c r="F85" i="2"/>
  <c r="G85" i="2"/>
  <c r="I85" i="2"/>
  <c r="J85" i="2"/>
  <c r="F86" i="2"/>
  <c r="I86" i="2"/>
  <c r="J86" i="2"/>
  <c r="F87" i="2"/>
  <c r="I87" i="2"/>
  <c r="J87" i="2"/>
  <c r="F88" i="2"/>
  <c r="I88" i="2"/>
  <c r="J88" i="2"/>
  <c r="B93" i="2"/>
  <c r="C93" i="2"/>
  <c r="D93" i="2"/>
  <c r="E93" i="2"/>
  <c r="F93" i="2"/>
  <c r="G93" i="2"/>
  <c r="H93" i="2"/>
  <c r="I93" i="2"/>
  <c r="J93" i="2"/>
  <c r="B94" i="2"/>
  <c r="C94" i="2"/>
  <c r="D94" i="2"/>
  <c r="E94" i="2"/>
  <c r="F94" i="2"/>
  <c r="G94" i="2"/>
  <c r="H94" i="2"/>
  <c r="I94" i="2"/>
  <c r="J94" i="2"/>
  <c r="D95" i="2"/>
  <c r="I95" i="2"/>
  <c r="J95" i="2"/>
  <c r="D96" i="2"/>
  <c r="I96" i="2"/>
  <c r="J96" i="2"/>
  <c r="D97" i="2"/>
  <c r="I97" i="2"/>
  <c r="J97" i="2"/>
  <c r="B98" i="2"/>
  <c r="C98" i="2"/>
  <c r="D98" i="2"/>
  <c r="E98" i="2"/>
  <c r="F98" i="2"/>
  <c r="G98" i="2"/>
  <c r="H98" i="2"/>
  <c r="I98" i="2"/>
  <c r="J98" i="2"/>
  <c r="D99" i="2"/>
  <c r="I99" i="2"/>
  <c r="J99" i="2"/>
  <c r="D100" i="2"/>
  <c r="I100" i="2"/>
  <c r="J100" i="2"/>
  <c r="D101" i="2"/>
  <c r="I101" i="2"/>
  <c r="J101" i="2"/>
  <c r="D102" i="2"/>
  <c r="I102" i="2"/>
  <c r="J102" i="2"/>
  <c r="D103" i="2"/>
  <c r="I103" i="2"/>
  <c r="J103" i="2"/>
  <c r="D104" i="2"/>
  <c r="I104" i="2"/>
  <c r="J104" i="2"/>
  <c r="B105" i="2"/>
  <c r="C105" i="2"/>
  <c r="D105" i="2"/>
  <c r="E105" i="2"/>
  <c r="F105" i="2"/>
  <c r="G105" i="2"/>
  <c r="H105" i="2"/>
  <c r="I105" i="2"/>
  <c r="J105" i="2"/>
  <c r="B106" i="2"/>
  <c r="C106" i="2"/>
  <c r="D106" i="2"/>
  <c r="E106" i="2"/>
  <c r="F106" i="2"/>
  <c r="G106" i="2"/>
  <c r="H106" i="2"/>
  <c r="I106" i="2"/>
  <c r="J106" i="2"/>
  <c r="B107" i="2"/>
  <c r="C107" i="2"/>
  <c r="D107" i="2"/>
  <c r="E107" i="2"/>
  <c r="F107" i="2"/>
  <c r="G107" i="2"/>
  <c r="H107" i="2"/>
  <c r="I107" i="2"/>
  <c r="J107" i="2"/>
  <c r="D108" i="2"/>
  <c r="I108" i="2"/>
  <c r="J108" i="2"/>
  <c r="D109" i="2"/>
  <c r="I109" i="2"/>
  <c r="J109" i="2"/>
  <c r="B110" i="2"/>
  <c r="C110" i="2"/>
  <c r="D110" i="2"/>
  <c r="E110" i="2"/>
  <c r="F110" i="2"/>
  <c r="G110" i="2"/>
  <c r="H110" i="2"/>
  <c r="I110" i="2"/>
  <c r="J110" i="2"/>
  <c r="D111" i="2"/>
  <c r="I111" i="2"/>
  <c r="J111" i="2"/>
  <c r="D112" i="2"/>
  <c r="I112" i="2"/>
  <c r="J112" i="2"/>
  <c r="B113" i="2"/>
  <c r="C113" i="2"/>
  <c r="D113" i="2"/>
  <c r="E113" i="2"/>
  <c r="F113" i="2"/>
  <c r="G113" i="2"/>
  <c r="H113" i="2"/>
  <c r="I113" i="2"/>
  <c r="J113" i="2"/>
  <c r="B114" i="2"/>
  <c r="D114" i="2"/>
  <c r="I114" i="2"/>
  <c r="J114" i="2"/>
  <c r="B115" i="2"/>
  <c r="C115" i="2"/>
  <c r="D115" i="2"/>
  <c r="E115" i="2"/>
  <c r="F115" i="2"/>
  <c r="G115" i="2"/>
  <c r="H115" i="2"/>
  <c r="I115" i="2"/>
  <c r="J115" i="2"/>
</calcChain>
</file>

<file path=xl/sharedStrings.xml><?xml version="1.0" encoding="utf-8"?>
<sst xmlns="http://schemas.openxmlformats.org/spreadsheetml/2006/main" count="1624" uniqueCount="944">
  <si>
    <t>&lt;IDENTIFICAÇÃO DO ÓRGÃO, QUANDO O DEMONSTRATIVO FOR ESPECÍFICO DE UM ÓRGÃO&gt;</t>
  </si>
  <si>
    <t>RELATÓRIO RESUMIDO DA EXECUÇÃO ORÇAMENTÁRIA</t>
  </si>
  <si>
    <t>INFORMAÇÕES INICIAIS</t>
  </si>
  <si>
    <t>DADOS DO GESTOR</t>
  </si>
  <si>
    <t>Nome do Gestor</t>
  </si>
  <si>
    <t>Período de Mandato</t>
  </si>
  <si>
    <t>CPF</t>
  </si>
  <si>
    <t>Contador</t>
  </si>
  <si>
    <t>Inscrição no CRC</t>
  </si>
  <si>
    <t>DADOS DO RELATÓRIO</t>
  </si>
  <si>
    <t>Meio de Publicação</t>
  </si>
  <si>
    <r>
      <t>Data da Publicação (</t>
    </r>
    <r>
      <rPr>
        <sz val="8"/>
        <rFont val="Arial"/>
        <family val="2"/>
      </rPr>
      <t>Art. 52 da LRF e Art. 165, § 3o, da CF</t>
    </r>
    <r>
      <rPr>
        <sz val="10"/>
        <rFont val="Arial"/>
        <family val="2"/>
      </rPr>
      <t>)</t>
    </r>
  </si>
  <si>
    <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</si>
  <si>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</si>
  <si>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</si>
  <si>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</si>
  <si>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</si>
  <si>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</si>
  <si>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</si>
  <si>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Tabela 1 - Balanço Orçamentário</t>
  </si>
  <si>
    <t>&lt;ENTE DA FEDERAÇÃO&gt;</t>
  </si>
  <si>
    <t>BALANÇO ORÇAMENTÁRIO</t>
  </si>
  <si>
    <t>ORÇAMENTOS FISCAL E DA SEGURIDADE SOCIAL</t>
  </si>
  <si>
    <t>RREO - Anexo 1 (LRF, Art. 52, inciso I, alíneas "a" e "b" do inciso II e §1º)</t>
  </si>
  <si>
    <t>PREVISÃO</t>
  </si>
  <si>
    <t>RECEITAS REALIZADAS</t>
  </si>
  <si>
    <t xml:space="preserve">SALDO 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</si>
  <si>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</si>
  <si>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</si>
  <si>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</si>
  <si>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</si>
  <si>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</si>
  <si>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</si>
  <si>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</si>
  <si>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</si>
  <si>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</si>
  <si>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</si>
  <si>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</si>
  <si>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</si>
  <si>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</si>
  <si>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</si>
  <si>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RECEITA TRIBUTÁRIA</t>
  </si>
  <si>
    <t xml:space="preserve">            Impostos</t>
  </si>
  <si>
    <t xml:space="preserve">            Taxas</t>
  </si>
  <si>
    <t xml:space="preserve">            Contribuição de Melhoria</t>
  </si>
  <si>
    <t xml:space="preserve">        RECEITA DE CONTRIBUIÇÕES</t>
  </si>
  <si>
    <t xml:space="preserve">            Contribuições Sociais</t>
  </si>
  <si>
    <t xml:space="preserve">            Contribuição de Intervenção no Domínio Econômico</t>
  </si>
  <si>
    <t xml:space="preserve">            Contribuição de Iluminação Pública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</si>
  <si>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</si>
  <si>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</si>
  <si>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</si>
  <si>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Receita de Concessões e Permissões</t>
  </si>
  <si>
    <t xml:space="preserve">            Compensações Financeiras</t>
  </si>
  <si>
    <t xml:space="preserve">            Receita Decorrente do Direito de Exploração de Bens Públicos em Áreas de Domínio Público</t>
  </si>
  <si>
    <t xml:space="preserve">            Receita da Cessão de Direitos</t>
  </si>
  <si>
    <t xml:space="preserve">            Outras Receitas Patrimoniais</t>
  </si>
  <si>
    <t xml:space="preserve">        RECEITA AGROPECUÁRIA</t>
  </si>
  <si>
    <t xml:space="preserve">            Receita da Produção Vegetal</t>
  </si>
  <si>
    <t xml:space="preserve">            Receita da Produção Animal e Derivados</t>
  </si>
  <si>
    <t xml:space="preserve">            Outras Receitas Agropecuárias</t>
  </si>
  <si>
    <t xml:space="preserve">        RECEITA INDUSTRIAL</t>
  </si>
  <si>
    <t xml:space="preserve">            Receita da Indústria Extrativa Mineral</t>
  </si>
  <si>
    <t xml:space="preserve">            Receita da Indústria de Transformação</t>
  </si>
  <si>
    <t xml:space="preserve">            Receita da Indústria de Construção</t>
  </si>
  <si>
    <t xml:space="preserve">    Outras Receitas Industriais</t>
  </si>
  <si>
    <t xml:space="preserve">        RECEITA DE SERVIÇOS</t>
  </si>
  <si>
    <t xml:space="preserve">        TRANSFERÊNCIAS CORRENTES</t>
  </si>
  <si>
    <t xml:space="preserve">            Transferências Intergovernamentais</t>
  </si>
  <si>
    <t xml:space="preserve">            Transferências de Instituições Privadas</t>
  </si>
  <si>
    <t xml:space="preserve">            Transferências do Exterior</t>
  </si>
  <si>
    <t xml:space="preserve">            Transferências de Pessoas</t>
  </si>
  <si>
    <t xml:space="preserve">            Transferências de Convênios</t>
  </si>
  <si>
    <t xml:space="preserve">            Transferências para o Combate à Fome</t>
  </si>
  <si>
    <t xml:space="preserve">        OUTRAS RECEITAS CORRENTES</t>
  </si>
  <si>
    <t xml:space="preserve">            Multas e Juros de Mora</t>
  </si>
  <si>
    <t xml:space="preserve">            Indenizações e Restituições</t>
  </si>
  <si>
    <t xml:space="preserve">            Receita da Dívida Ativa</t>
  </si>
  <si>
    <t xml:space="preserve">            Receita Decorrentes de Aportes Periódicos para Amortização de Déficit Atuarial do RPPS</t>
  </si>
  <si>
    <t xml:space="preserve">            Receitas Correntes Diversas</t>
  </si>
  <si>
    <t xml:space="preserve">    RECEITAS DE CAPITAL</t>
  </si>
  <si>
    <t xml:space="preserve">        OPERAÇÕES DE CRÉDITO</t>
  </si>
  <si>
    <t xml:space="preserve">            Operações de Crédito Internas</t>
  </si>
  <si>
    <t xml:space="preserve">            Operações de Crédito Externas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</si>
  <si>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</si>
  <si>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</si>
  <si>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</si>
  <si>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</si>
  <si>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</si>
  <si>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</si>
  <si>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</si>
  <si>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</si>
  <si>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   Dív. Atv. Prov. da Amortiz. de Emp. e Financ.       </t>
  </si>
  <si>
    <t xml:space="preserve">           Receitas de Capital Diversas</t>
  </si>
  <si>
    <t>RECEITAS (INTRA-ORÇAMENTÁRIAS) (II)</t>
  </si>
  <si>
    <t>SUBTOTAL DAS RECEITAS (III) = (I + II)</t>
  </si>
  <si>
    <t>OPERAÇÕES DE CRÉDITO / REFINANCIAMENTO  (IV)</t>
  </si>
  <si>
    <t xml:space="preserve">    Operações de Crédito Internas</t>
  </si>
  <si>
    <t xml:space="preserve">        Mobiliária</t>
  </si>
  <si>
    <t xml:space="preserve">        Contratual</t>
  </si>
  <si>
    <t xml:space="preserve">    Operações de Crédito Externas</t>
  </si>
  <si>
    <t>SUBTOTAL COM REFINANCIAMENTO (V) = (III + IV)</t>
  </si>
  <si>
    <t>DÉFICIT (VI)</t>
  </si>
  <si>
    <t>TOTAL (VII) = (V + VI)</t>
  </si>
  <si>
    <t>SALDOS DE EXERCÍCIOS ANTERIORES
(UTILIZADOS PARA CRÉDITOS ADICIONAIS)</t>
  </si>
  <si>
    <t xml:space="preserve">    Superávit Financeiro</t>
  </si>
  <si>
    <t xml:space="preserve">    Reabertura de Créditos Adicionais</t>
  </si>
  <si>
    <t>DOTAÇÃO</t>
  </si>
  <si>
    <t>CRÉDITOS</t>
  </si>
  <si>
    <t>DESPESAS EMPENHADAS</t>
  </si>
  <si>
    <t>DESPESAS LIQUIDADAS</t>
  </si>
  <si>
    <t>DESPESAS</t>
  </si>
  <si>
    <t>ADICIONAIS</t>
  </si>
  <si>
    <t>(d)</t>
  </si>
  <si>
    <t>(e)</t>
  </si>
  <si>
    <t>(f)=(d+e)</t>
  </si>
  <si>
    <t>(g)</t>
  </si>
  <si>
    <t>(g/f)</t>
  </si>
  <si>
    <t>(f-g)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</si>
  <si>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</si>
  <si>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</si>
  <si>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</si>
  <si>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</si>
  <si>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</si>
  <si>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</si>
  <si>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</si>
  <si>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</si>
  <si>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</si>
  <si>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</si>
  <si>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 xml:space="preserve">    RESERVA DO RPPS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</si>
  <si>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</si>
  <si>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</si>
  <si>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</si>
  <si>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</si>
  <si>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</si>
  <si>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</si>
  <si>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</si>
  <si>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</si>
  <si>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</si>
  <si>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</si>
  <si>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FONTE: Sistema &lt;Nome&gt;, Unidade Responsável &lt;Nome&gt;, Data da emissão &lt;dd/mmm/aaaa&gt; e hora de emissão &lt;hhh e mmm&gt;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</si>
  <si>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</si>
  <si>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</si>
  <si>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</si>
  <si>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SALDO A</t>
  </si>
  <si>
    <t>FUNÇÃO/SUBFUNÇÃO</t>
  </si>
  <si>
    <t>LIQUIDAR</t>
  </si>
  <si>
    <t>(b/total b)</t>
  </si>
  <si>
    <t>(a-b)</t>
  </si>
  <si>
    <t>DESPESAS (EXCETO INTRA-ORÇAMENTÁRIAS) (I)</t>
  </si>
  <si>
    <t xml:space="preserve">    LEGISLATIVA</t>
  </si>
  <si>
    <t xml:space="preserve">    JUDICIÁRIA</t>
  </si>
  <si>
    <t xml:space="preserve">    ESSENCIAL A JUSTIÇA</t>
  </si>
  <si>
    <t xml:space="preserve">    ADMINISTRAÇÃO</t>
  </si>
  <si>
    <t xml:space="preserve">    DEFESA NACIONAL</t>
  </si>
  <si>
    <t xml:space="preserve">    SEGURANÇA PÚBLICA</t>
  </si>
  <si>
    <t xml:space="preserve">    RELAÇÕES EXTERIORES</t>
  </si>
  <si>
    <t xml:space="preserve">    ASSISTÊNCIA SOCIAL</t>
  </si>
  <si>
    <t xml:space="preserve">    PREVIDÊNCIA SOCIAL</t>
  </si>
  <si>
    <t xml:space="preserve">    SAÚDE</t>
  </si>
  <si>
    <t xml:space="preserve">    TRABALHO</t>
  </si>
  <si>
    <t xml:space="preserve">    EDUCAÇÃO</t>
  </si>
  <si>
    <t xml:space="preserve">    CULTURA</t>
  </si>
  <si>
    <t xml:space="preserve">    DIREITOS DA CIDADANIA</t>
  </si>
  <si>
    <t xml:space="preserve">    URBANISMO</t>
  </si>
  <si>
    <t xml:space="preserve">    HABITAÇÃO</t>
  </si>
  <si>
    <t xml:space="preserve">    SANEAMENTO</t>
  </si>
  <si>
    <t xml:space="preserve">    GESTÃO AMBIENTAL</t>
  </si>
  <si>
    <t xml:space="preserve">    CIÊNCIA E TECNOLOGIA</t>
  </si>
  <si>
    <t xml:space="preserve">    AGRICULTURA</t>
  </si>
  <si>
    <t xml:space="preserve">    ORGANIZAÇÃO AGRÁRIA</t>
  </si>
  <si>
    <t xml:space="preserve">    INDÚSTRIA</t>
  </si>
  <si>
    <t xml:space="preserve">    COMÉRCIO E SERVIÇOS</t>
  </si>
  <si>
    <t xml:space="preserve">    COMUNICAÇÕES</t>
  </si>
  <si>
    <t xml:space="preserve">    ENERGIA</t>
  </si>
  <si>
    <t xml:space="preserve">    TRANSPORTE</t>
  </si>
  <si>
    <t xml:space="preserve">    DESPORTO E LAZER</t>
  </si>
  <si>
    <t xml:space="preserve">    ENCARGOS ESPECIAIS</t>
  </si>
  <si>
    <t>DESPESAS (INTRA-ORÇAMENTÁRIAS) (II)</t>
  </si>
  <si>
    <t>TOTAL (III) = (I + II)</t>
  </si>
  <si>
    <t>Tabela 3 - Demonstrativo da Receita Corrente Líquida</t>
  </si>
  <si>
    <t>DEMONSTRATIVO DA RECEITA CORRENTE LÍQUIDA</t>
  </si>
  <si>
    <t>&lt;PERÍODO DE REFERÊNCIA&gt;</t>
  </si>
  <si>
    <t>RREO - Anexo 3 (LRF, Art. 53, inciso I)</t>
  </si>
  <si>
    <t>EVOLUÇÃO DA RECEITA REALIZADA NOS ÚLTIMOS 12 MESES</t>
  </si>
  <si>
    <t>TOTAL</t>
  </si>
  <si>
    <t>ESPECIFICAÇÃO</t>
  </si>
  <si>
    <t>(ÚLTIMOS</t>
  </si>
  <si>
    <t>12 MESES)</t>
  </si>
  <si>
    <t>&lt;EXERCÍCIO&gt;</t>
  </si>
  <si>
    <t>RECEITAS CORRENTES (I)</t>
  </si>
  <si>
    <t xml:space="preserve">    Receita Tributária</t>
  </si>
  <si>
    <t xml:space="preserve">    Receita de Contribuições</t>
  </si>
  <si>
    <t xml:space="preserve">    Receita Patrimonial</t>
  </si>
  <si>
    <t xml:space="preserve">    Receita Agropecuária</t>
  </si>
  <si>
    <t xml:space="preserve">    Receita Industrial</t>
  </si>
  <si>
    <t xml:space="preserve">    Receita de Serviços</t>
  </si>
  <si>
    <t xml:space="preserve">    Transferências Correntes</t>
  </si>
  <si>
    <t xml:space="preserve">    Outras Receitas Correntes</t>
  </si>
  <si>
    <t>DEDUÇÕES (II)</t>
  </si>
  <si>
    <t xml:space="preserve">    Transferências Constitucionais e Legais</t>
  </si>
  <si>
    <t xml:space="preserve">    Contrib. Empregadores e Trab. para Seg. Social</t>
  </si>
  <si>
    <t xml:space="preserve">    Contrib. do Servidor para o Plano de Previdência </t>
  </si>
  <si>
    <t xml:space="preserve">    Contrib. para o Custeio das Pensões Militares</t>
  </si>
  <si>
    <t xml:space="preserve">    Compensação Financ. entre Regimes Previdência</t>
  </si>
  <si>
    <t xml:space="preserve">    Dedução de Receita para Formação do FUNDEB</t>
  </si>
  <si>
    <t xml:space="preserve">    Contribuições para PIS/PASEP</t>
  </si>
  <si>
    <t xml:space="preserve">        PIS</t>
  </si>
  <si>
    <t xml:space="preserve">        PASEP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</si>
  <si>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</si>
  <si>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</si>
  <si>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</si>
  <si>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</si>
  <si>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</si>
  <si>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Até o Bimestre/</t>
  </si>
  <si>
    <t>&lt;Exercício&gt;</t>
  </si>
  <si>
    <t>&lt;Exercício Anterior&gt;</t>
  </si>
  <si>
    <t>RECEITAS PREVIDENCIÁRIAS - RPPS (EXCETO INTRA-ORÇAMENTÁRIAS) (I)</t>
  </si>
  <si>
    <t xml:space="preserve">        Receita de Contribuições dos Segurados</t>
  </si>
  <si>
    <t xml:space="preserve">            Pessoal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</si>
  <si>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</si>
  <si>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</si>
  <si>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</si>
  <si>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Pessoal Militar</t>
  </si>
  <si>
    <t xml:space="preserve">                Ativo</t>
  </si>
  <si>
    <t xml:space="preserve">                Inativo</t>
  </si>
  <si>
    <t xml:space="preserve">                Pensionista</t>
  </si>
  <si>
    <t xml:space="preserve">        Outras Receitas de Contribuições</t>
  </si>
  <si>
    <t xml:space="preserve">        Receita Patrimonial</t>
  </si>
  <si>
    <t xml:space="preserve">        Receita de Serviços</t>
  </si>
  <si>
    <t xml:space="preserve">        Outras Receitas Correntes</t>
  </si>
  <si>
    <t xml:space="preserve">            Compensação Previdenciária do RGPS para o RPPS</t>
  </si>
  <si>
    <t xml:space="preserve">            Demais Receitas Correntes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</si>
  <si>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</si>
  <si>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</si>
  <si>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</si>
  <si>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 xml:space="preserve">    (–) DEDUÇÕES DA RECEITA</t>
  </si>
  <si>
    <t>RECEITAS PREVIDENCIÁRIAS - RPPS (INTRA-ORÇAMENTÁRIAS) (II)</t>
  </si>
  <si>
    <t>TOTAL DAS RECEITAS PREVIDENCIÁRIAS RPPS - (III) = (I + II)</t>
  </si>
  <si>
    <t>DESPESAS PREVIDENCIÁRIAS - RPPS (EXCETO INTRA-ORÇAMENTÁRIAS) (IV)</t>
  </si>
  <si>
    <t xml:space="preserve">        Despesas Correntes</t>
  </si>
  <si>
    <t xml:space="preserve">        Despesas de Capital</t>
  </si>
  <si>
    <t xml:space="preserve">    PREVIDÊNCIA</t>
  </si>
  <si>
    <t xml:space="preserve">        Pessoal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</si>
  <si>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</si>
  <si>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</si>
  <si>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</si>
  <si>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Pessoal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</si>
  <si>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</si>
  <si>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</si>
  <si>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</si>
  <si>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</si>
  <si>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DESPESAS PREVIDENCIÁRIAS - RPPS (INTRA-ORÇAMENTÁRIAS) (V)</t>
  </si>
  <si>
    <t>TOTAL DAS DESPESAS PREVIDENCIÁRIAS RPPS (VI) = (IV + V)</t>
  </si>
  <si>
    <t>RESULTADO PREVIDENCIÁRIO (VII) = (III – VI)</t>
  </si>
  <si>
    <t>APORTES DE RECURSOS PARA O REGIME PRÓPRIO
DE PREVIDÊNCIA DO SERVIDOR</t>
  </si>
  <si>
    <t>No</t>
  </si>
  <si>
    <t>Bimestre</t>
  </si>
  <si>
    <t>TOTAL DOS APORTES PARA O RPPS</t>
  </si>
  <si>
    <t xml:space="preserve">    Plano Financeiro</t>
  </si>
  <si>
    <t xml:space="preserve">        Recursos para Cobertura de Insuficiências Financeiras</t>
  </si>
  <si>
    <t xml:space="preserve">        Recursos para Formação de Reserva</t>
  </si>
  <si>
    <t xml:space="preserve">        Outros Aportes para o RPPS</t>
  </si>
  <si>
    <t xml:space="preserve">    Plano Previdenciário</t>
  </si>
  <si>
    <t xml:space="preserve">        Recursos para Cobertura de Déficit Financeiro</t>
  </si>
  <si>
    <t xml:space="preserve">        Recursos para Cobertura de Déficit Atuarial</t>
  </si>
  <si>
    <t>RESERVA ORÇAMENTÁRIA DO RPPS</t>
  </si>
  <si>
    <t>PREVISÃO ORÇAMENTÁRIA</t>
  </si>
  <si>
    <t>VALOR</t>
  </si>
  <si>
    <t>BENS E DIREITOS DO RPPS</t>
  </si>
  <si>
    <t>&lt;MÊS ANTERIOR&gt;</t>
  </si>
  <si>
    <t>PERÍODO DE REFERÊNCIA</t>
  </si>
  <si>
    <t>CAIXA</t>
  </si>
  <si>
    <t>BANCOS CONTA MOVIMENTO</t>
  </si>
  <si>
    <t>INVESTIMENTOS</t>
  </si>
  <si>
    <t>OUTROS BENS E DIREITOS</t>
  </si>
  <si>
    <t>RECEITAS INTRA-ORÇAMENTÁRIAS - RPPS</t>
  </si>
  <si>
    <t>RECEITAS CORRENTES (VIII)</t>
  </si>
  <si>
    <t xml:space="preserve">        Patronal</t>
  </si>
  <si>
    <t xml:space="preserve">                Militar</t>
  </si>
  <si>
    <t xml:space="preserve">        Para Cobertura de Déficit Atuarial</t>
  </si>
  <si>
    <t xml:space="preserve">        Em Regime de Débitos e Parcelamentos</t>
  </si>
  <si>
    <t>RECEITAS DE CAPITAL (IX)</t>
  </si>
  <si>
    <t xml:space="preserve">    Alienação de Bens</t>
  </si>
  <si>
    <t xml:space="preserve">    Amortização de Empréstimos</t>
  </si>
  <si>
    <t xml:space="preserve">    Outras Receitas de Capital</t>
  </si>
  <si>
    <t>DEDUÇÕES DA RECEITA (X)</t>
  </si>
  <si>
    <t>TOTAL DAS RECEITAS PREVIDENCIÁRIAS INTRA-ORÇAMENTÁRIAS
(XI) = (VIII + IX - X)</t>
  </si>
  <si>
    <t>DESPESAS INTRA-ORÇAMENTÁRIAS - RPPS</t>
  </si>
  <si>
    <t>ADMINISTRAÇÃO (XII)</t>
  </si>
  <si>
    <t xml:space="preserve">    Despesas Correntes</t>
  </si>
  <si>
    <t xml:space="preserve">    Despesas de Capital</t>
  </si>
  <si>
    <t>TOTAL DAS DESPESAS PREVIDENCIÁRIAS INTRA-ORÇAMENTÁRIAS (XIII) = (XII)</t>
  </si>
  <si>
    <t>Tabela 5 - Demonstrativo do Resultado Nominal</t>
  </si>
  <si>
    <t>DEMONSTRATIVO DO RESULTADO NOMINAL</t>
  </si>
  <si>
    <t>RREO - ANEXO 5 (LRF, art 53, inciso III)</t>
  </si>
  <si>
    <t>DÍVIDA FISCAL LÍQUIDA</t>
  </si>
  <si>
    <t>SALDO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</si>
  <si>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</si>
  <si>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</si>
  <si>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</si>
  <si>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</si>
  <si>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 bruta</t>
  </si>
  <si>
    <t xml:space="preserve">    Demais Haveres Financeiros</t>
  </si>
  <si>
    <t xml:space="preserve">    (-) Restos a Pagar Processados (Exceto precatórios)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</si>
  <si>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</si>
  <si>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</si>
  <si>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</si>
  <si>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</si>
  <si>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</si>
  <si>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(c-b)</t>
  </si>
  <si>
    <t>(c-a)</t>
  </si>
  <si>
    <t>DISCRIMINAÇÃO DA META FISCAL</t>
  </si>
  <si>
    <t>VALOR CORRENTE</t>
  </si>
  <si>
    <t>META DE RESULTADO NOMINAL FIXADA NO ANEXO DE METAS FISCAIS DA LDO P/ O EXERCÍCIO DE REFERÊNCIA</t>
  </si>
  <si>
    <t>REGIME PREVIDENCIÁRIO</t>
  </si>
  <si>
    <t>DÍVIDA FISCAL LÍQUIDA PREVIDENCIÁRIA</t>
  </si>
  <si>
    <t>DÍVIDA CONSOLIDADA PREVIDENCIÁRIA (VII)</t>
  </si>
  <si>
    <t xml:space="preserve">    Passivo Atuarial</t>
  </si>
  <si>
    <t xml:space="preserve">    Demais Dívidas</t>
  </si>
  <si>
    <t>DEDUÇÕES (VIII)</t>
  </si>
  <si>
    <t xml:space="preserve">    Disponibilidade de Caixa Bruta</t>
  </si>
  <si>
    <t xml:space="preserve">    Investimentos</t>
  </si>
  <si>
    <t xml:space="preserve">    (-) Restos a Pagar Processados</t>
  </si>
  <si>
    <t>DÍVIDA CONSOLIDADA LÍQUIDA PREVIDENCIÁRIA (IX) = (VII - VIII)</t>
  </si>
  <si>
    <t>PASSIVOS RECONHECIDOS (X)</t>
  </si>
  <si>
    <t>DÍVIDA FISCAL LÍQUIDA PREVIDENCIÁRIA (XI) = (IX - X)</t>
  </si>
  <si>
    <t>Tabela 6 - Demonstrativo do Resultado Primário</t>
  </si>
  <si>
    <t>DEMONSTRATIVO DO RESULTADO PRIMÁRIO - ESTADOS, DISTRITO FEDERAL E MUNICÍPIOS</t>
  </si>
  <si>
    <t>RREO - ANEXO 6 (LRF, art 53, inciso III)</t>
  </si>
  <si>
    <t>RECEITAS PRIMÁRIAS</t>
  </si>
  <si>
    <t>PREVISÃO ATUALIZADA</t>
  </si>
  <si>
    <t>RECEITAS PRIMÁRIAS CORRENTES (I)</t>
  </si>
  <si>
    <t xml:space="preserve">    Receitas Tributárias</t>
  </si>
  <si>
    <t xml:space="preserve">    Receitas de Contribuições</t>
  </si>
  <si>
    <t xml:space="preserve">        Receitas Previdenciárias</t>
  </si>
  <si>
    <t xml:space="preserve">    Receita Patrimonial Líquida</t>
  </si>
  <si>
    <t xml:space="preserve">        (-) Aplicações Financeiras</t>
  </si>
  <si>
    <t xml:space="preserve">        Convênios</t>
  </si>
  <si>
    <t xml:space="preserve">        Outras Transferências Correntes</t>
  </si>
  <si>
    <t xml:space="preserve">    Demais Receitas Correntes</t>
  </si>
  <si>
    <t xml:space="preserve">        Dívida Ativa</t>
  </si>
  <si>
    <t xml:space="preserve">        Diversas Receitas Correntes</t>
  </si>
  <si>
    <t>RECEITAS DE CAPITAL (II)</t>
  </si>
  <si>
    <t xml:space="preserve">    Operações de Crédito (III)</t>
  </si>
  <si>
    <t xml:space="preserve">    Amortização de Empréstimos (IV)</t>
  </si>
  <si>
    <t xml:space="preserve">    Alienação de Bens  (V)</t>
  </si>
  <si>
    <t xml:space="preserve">    Transferências de Capital</t>
  </si>
  <si>
    <t xml:space="preserve">        Outras Transferências de Capital</t>
  </si>
  <si>
    <t>RECEITAS PRIMÁRIAS DE CAPITAL (VI) = (II - III - IV - V)</t>
  </si>
  <si>
    <t>RECEITA PRIMÁRIA TOTAL  (VII) = (I + VI)</t>
  </si>
  <si>
    <t>DESPESAS PRIMÁRIAS</t>
  </si>
  <si>
    <t>DOTAÇÃO ATUALIZADA</t>
  </si>
  <si>
    <t>DESPESAS CORRENTES (VIII)</t>
  </si>
  <si>
    <t xml:space="preserve">    Pessoal e Encargos Sociais</t>
  </si>
  <si>
    <t xml:space="preserve">    Juros e Encargos da Dívida (IX)</t>
  </si>
  <si>
    <t xml:space="preserve">    Outras Despesas Correntes</t>
  </si>
  <si>
    <t>DESPESAS PRIMÁRIAS CORRENTES (X) = (VIII - IX)</t>
  </si>
  <si>
    <t>DESPESAS DE CAPITAL (XI)</t>
  </si>
  <si>
    <t xml:space="preserve">    Inversões Financeiras</t>
  </si>
  <si>
    <t xml:space="preserve">        Concessão de Empréstimos (XII)</t>
  </si>
  <si>
    <t xml:space="preserve">        Aquisição de Título de Capital já Integralizado (XIII)</t>
  </si>
  <si>
    <t xml:space="preserve">        Demais Inversões Financeiras</t>
  </si>
  <si>
    <t xml:space="preserve">    Amortização da Dívida (XIV)</t>
  </si>
  <si>
    <t>DESPESAS PRIMÁRIAS DE CAPITAL (XV) = (XI - XII - XIII - XIV)</t>
  </si>
  <si>
    <t>RESERVA DE CONTINGÊNCIA (XVI)</t>
  </si>
  <si>
    <t>RESERVA DO RPPS (XVII)</t>
  </si>
  <si>
    <t>DESPESA PRIMÁRIA TOTAL (XVIII) = (X + XV + XVI + XVII)</t>
  </si>
  <si>
    <t xml:space="preserve">RESULTADO PRIMÁRIO (XIX) = (VII - XVIII) </t>
  </si>
  <si>
    <t>SALDO DE EXERCÍCIOS ANTERIORES</t>
  </si>
  <si>
    <t>–</t>
  </si>
  <si>
    <t>META DE RESULTADO PRIMÁRIO FIXADA NO ANEXO DE METAS FISCAIS DA LDO P/ O EXERCÍCIO DE REFERÊNCIA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</si>
  <si>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</si>
  <si>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</si>
  <si>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</si>
  <si>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</si>
  <si>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</t>
  </si>
  <si>
    <t>RESTOS A PAGAR NÃO PROCESSADOS</t>
  </si>
  <si>
    <t>Inscritos</t>
  </si>
  <si>
    <t>Cancelados</t>
  </si>
  <si>
    <t>Pagos</t>
  </si>
  <si>
    <t xml:space="preserve">A Pagar </t>
  </si>
  <si>
    <t>Em   Exercícios Anteriores</t>
  </si>
  <si>
    <t>Em 31 de dezembro de</t>
  </si>
  <si>
    <t>RESTOS A PAGAR (EXCETO INTRA-ORÇAMENTÁRIOS) (I)</t>
  </si>
  <si>
    <t xml:space="preserve">     EXECUTIVO</t>
  </si>
  <si>
    <t xml:space="preserve">     LEGISLATIVO</t>
  </si>
  <si>
    <t xml:space="preserve">     JUDICIÁRIO</t>
  </si>
  <si>
    <t xml:space="preserve">     MINISTÉRIO PÚBLICO</t>
  </si>
  <si>
    <t>RESTOS A PAGAR (INTRA-ORÇAMENTÁRIOS) (II)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</si>
  <si>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</si>
  <si>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</si>
  <si>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t>RREO - ANEXO 8 (LDB, art. 72)</t>
  </si>
  <si>
    <t>RECEITAS DO ENSINO</t>
  </si>
  <si>
    <t>RECEITA RESULTANTE DE IMPOSTOS (caput do art. 212 da Constituição)</t>
  </si>
  <si>
    <t>(c) = (b/a)</t>
  </si>
  <si>
    <t>1- RECEITA DE IMPOSTOS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</si>
  <si>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</si>
  <si>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</si>
  <si>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 e Outros Encargos do IPTU</t>
  </si>
  <si>
    <t xml:space="preserve">        1.1.3- Dívida Ativa do IPTU</t>
  </si>
  <si>
    <t xml:space="preserve">        1.1.4- Multas, Juros de Mora, Atualização Monetária e Outros Encargos da Dívida Ativa do IPTU</t>
  </si>
  <si>
    <t xml:space="preserve">        1.1.5- (–) Deduções da Receita do IPTU</t>
  </si>
  <si>
    <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</si>
  <si>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</si>
  <si>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 e Outros Encargos do ITBI</t>
  </si>
  <si>
    <t xml:space="preserve">        1.2.3- Dívida Ativa do ITBI</t>
  </si>
  <si>
    <t xml:space="preserve">        1.2.4- Multas, Juros de Mora, Atualização Monetária e Outros Encargos da Dívida Ativa do ITBI</t>
  </si>
  <si>
    <t xml:space="preserve">        1.2.5- (–) Deduções da Receita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</si>
  <si>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</si>
  <si>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</si>
  <si>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 e Outros Encargos do ISS</t>
  </si>
  <si>
    <t xml:space="preserve">        1.3.3- Dívida Ativa do ISS</t>
  </si>
  <si>
    <t xml:space="preserve">        1.3.4- Multas, Juros de Mora, Atualização Monetária e Outros Encargos da Dívida Ativa do ISS</t>
  </si>
  <si>
    <t xml:space="preserve">        1.3.5- (–) Deduções da Receita do ISS</t>
  </si>
  <si>
    <r>
      <t xml:space="preserve">    1.4- Receita Resultante do Imposto de Renda Retido na Fonte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IRRF</t>
    </r>
  </si>
  <si>
    <r>
      <t xml:space="preserve">        1.4.1- </t>
    </r>
    <r>
      <rPr>
        <sz val="10"/>
        <rFont val="Times New Roman"/>
        <family val="1"/>
      </rPr>
      <t>IRRF</t>
    </r>
  </si>
  <si>
    <r>
      <t xml:space="preserve">        1.4.2- </t>
    </r>
    <r>
      <rPr>
        <sz val="10"/>
        <rFont val="Times New Roman"/>
        <family val="1"/>
      </rPr>
      <t>Multas, Juros de Mora e Outros Encargos do IRRF</t>
    </r>
  </si>
  <si>
    <r>
      <t xml:space="preserve">        1.4.3- </t>
    </r>
    <r>
      <rPr>
        <sz val="10"/>
        <rFont val="Times New Roman"/>
        <family val="1"/>
      </rPr>
      <t>Dívida Ativa do IRRF</t>
    </r>
  </si>
  <si>
    <r>
      <t xml:space="preserve">        1.4.4- </t>
    </r>
    <r>
      <rPr>
        <sz val="10"/>
        <rFont val="Times New Roman"/>
        <family val="1"/>
      </rPr>
      <t>Multas, Juros de Mora, Atualização Monetária e Outros Encargos da Dívida Ativa do IRRF</t>
    </r>
  </si>
  <si>
    <t xml:space="preserve">        1.4.5- (–) Deduções da Receita do IRRF</t>
  </si>
  <si>
    <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</si>
  <si>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t xml:space="preserve">        1.5.1- </t>
    </r>
    <r>
      <rPr>
        <sz val="10"/>
        <rFont val="Times New Roman"/>
        <family val="1"/>
      </rPr>
      <t>ITR</t>
    </r>
  </si>
  <si>
    <r>
      <t xml:space="preserve">        1.5.2- </t>
    </r>
    <r>
      <rPr>
        <sz val="10"/>
        <rFont val="Times New Roman"/>
        <family val="1"/>
      </rPr>
      <t>Multas, Juros de Mora e Outros Encargos do ITR</t>
    </r>
  </si>
  <si>
    <r>
      <t xml:space="preserve">        1.5.3- </t>
    </r>
    <r>
      <rPr>
        <sz val="10"/>
        <rFont val="Times New Roman"/>
        <family val="1"/>
      </rPr>
      <t>Dívida Ativa do ITR</t>
    </r>
  </si>
  <si>
    <r>
      <t xml:space="preserve">        1.5.4- </t>
    </r>
    <r>
      <rPr>
        <sz val="10"/>
        <rFont val="Times New Roman"/>
        <family val="1"/>
      </rPr>
      <t>Multas, Juros de Mora, Atualização Monetária e Outros Encargos da Dívida Ativa do ITR</t>
    </r>
  </si>
  <si>
    <t xml:space="preserve">        1.5.5- (–) Deduções da Receita do ITR</t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</si>
  <si>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</si>
  <si>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</si>
  <si>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</si>
  <si>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</si>
  <si>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</si>
  <si>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</si>
  <si>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</si>
  <si>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</si>
  <si>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</si>
  <si>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</si>
  <si>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</si>
  <si>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</si>
  <si>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ENSINO</t>
  </si>
  <si>
    <t>5- RECEITA DE TRANSFERÊNCIAS DO FNDE</t>
  </si>
  <si>
    <t xml:space="preserve">    5.1- Transferências do Salário-Educação</t>
  </si>
  <si>
    <t xml:space="preserve">    5.2- Outras Transferências do FNDE</t>
  </si>
  <si>
    <t xml:space="preserve">    5.3- Aplicação Financeira dos Recursos do FNDE</t>
  </si>
  <si>
    <t>6- RECEITA DE TRANSFERÊNCIAS DE CONVÊNIOS</t>
  </si>
  <si>
    <t xml:space="preserve">    6.1- Transferências de Convênios</t>
  </si>
  <si>
    <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</si>
  <si>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</si>
  <si>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r>
      <t xml:space="preserve">8- OUTRAS RECEITAS </t>
    </r>
    <r>
      <rPr>
        <sz val="10"/>
        <color indexed="8"/>
        <rFont val="Times New Roman"/>
        <family val="1"/>
      </rPr>
      <t>PARA FINANCIAMENTO DO ENSINO</t>
    </r>
  </si>
  <si>
    <t>9 – TOTAL DAS RECEITAS ADICIONAIS PARA FINANCIAMENTO DO ENSINO (4+5+6+7+8)</t>
  </si>
  <si>
    <t>FUNDEB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</si>
  <si>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</si>
  <si>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</si>
  <si>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</si>
  <si>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</si>
  <si>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</si>
  <si>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</si>
  <si>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((1.5 – 1.5.5)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</si>
  <si>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</si>
  <si>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</si>
  <si>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</si>
  <si>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</si>
  <si>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112.3- Receita de Aplicação Financeira dos Recursos do FUNDEB</t>
  </si>
  <si>
    <t>12- RESULTADO LÍQUIDO DAS TRANSFERÊNCIAS DO FUNDEB (12.1 – 11)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</si>
  <si>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</si>
  <si>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</si>
  <si>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</si>
  <si>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t>(f) = (e/d)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</si>
  <si>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</si>
  <si>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</si>
  <si>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</si>
  <si>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</si>
  <si>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</si>
  <si>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</si>
  <si>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</si>
  <si>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DE LIMITE DO FUNDEB PARA PAGAMENTO DOS PROFISSIONAIS DO MAGISTÉRIO</t>
  </si>
  <si>
    <t>16- RESTOS A PAGAR INSCRITOS NO EXERCÍCIO SEM DISPONIBILIDADE FINANCEIRA DE RECURSOS DO FUNDEB</t>
  </si>
  <si>
    <t xml:space="preserve">17- DESPESAS CUSTEADAS COM O SUPERÁVIT FINANCEIRO, DO EXERCÍCIO ANTERIOR, DO FUNDEB </t>
  </si>
  <si>
    <t>18- TOTAL DAS DEDUÇÕES CONSIDERADAS PARA FINS DE LIMITE DO FUNDEB (16 + 17)</t>
  </si>
  <si>
    <r>
      <t>19- MÍNIMO DE 60% DO FUNDEB NA REMUNERAÇÃO DO MAGISTÉRIO COM EDUCAÇÃO INFANTIL E ENSINO FUNDAMENTAL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((13 – 18) / (11) x 100) %</t>
    </r>
  </si>
  <si>
    <t>CONTROLE DA UTILIZAÇÃO DE RECURSOS NO EXERCÍCIO SUBSEQÜENTE</t>
  </si>
  <si>
    <t>20 – RECURSOS RECEBIDOS DO FUNDEB EM &lt;EXERCÍCIO ANTERIOR&gt; QUE NÃO FORAM UTILIZADOS</t>
  </si>
  <si>
    <r>
      <t>21 – DESPESAS CUSTEADAS COM O SALDO DO ITEM 20 ATÉ O 1º TRIMESTRE DE &lt;EXERCÍCIO &gt;</t>
    </r>
    <r>
      <rPr>
        <vertAlign val="superscript"/>
        <sz val="10"/>
        <rFont val="Times New Roman"/>
        <family val="1"/>
      </rPr>
      <t>2</t>
    </r>
  </si>
  <si>
    <t>MANUTENÇÃO E DESENVOLVIMENTO DO ENSINO – DESPESAS CUSTEADAS COM A RECEITA RESULTANTE DE IMPOSTOS E RECURSOS DO FUNDEB</t>
  </si>
  <si>
    <t>RECEITAS COM AÇÕES TÍPICAS DE MDE</t>
  </si>
  <si>
    <r>
      <t>22- IMPOSTOS E TRANSFERÊNCIAS DESTINADAS À MDE (25% de 3)</t>
    </r>
    <r>
      <rPr>
        <vertAlign val="superscript"/>
        <sz val="10"/>
        <rFont val="Times New Roman"/>
        <family val="1"/>
      </rPr>
      <t>3</t>
    </r>
  </si>
  <si>
    <t>DESPESAS COM AÇÕES TÍPICAS DE MDE</t>
  </si>
  <si>
    <t>23- EDUCAÇÃO INFANTIL</t>
  </si>
  <si>
    <t xml:space="preserve">    23.1- Despesas Custeadas com Recursos do FUNDEB</t>
  </si>
  <si>
    <t xml:space="preserve">    23.2- Despesas Custeadas com Outros Recursos de Impostos</t>
  </si>
  <si>
    <t>24- ENSINO FUNDAMENTAL</t>
  </si>
  <si>
    <t xml:space="preserve">    24.1- Despesas Custeadas com Recursos do FUNDEB</t>
  </si>
  <si>
    <t xml:space="preserve">    24.2- Despesas Custeadas com Outros Recursos de Impostos</t>
  </si>
  <si>
    <t>25- ENSINO MÉDIO</t>
  </si>
  <si>
    <t>26- ENSINO SUPERIOR</t>
  </si>
  <si>
    <t>27- ENSINO PROFISSIONAL NÃO INTEGRADO AO ENSINO REGULAR</t>
  </si>
  <si>
    <t>28- OUTRAS</t>
  </si>
  <si>
    <t>29- TOTAL DAS DESPESAS COM AÇÕES TÍPICAS DE MDE (23 + 24 + 25 + 26 + 27 + 28)</t>
  </si>
  <si>
    <t>DEDUÇÕES CONSIDERADAS PARA FINS DE LIMITE CONSTITUCIONAL</t>
  </si>
  <si>
    <t>30- RESULTADO LÍQUIDO DAS TRANSFERÊNCIAS DO FUNDEB = (12)</t>
  </si>
  <si>
    <t>31- DESPESAS CUSTEADAS COM A COMPLEMENTAÇÃO DO FUNDEB NO EXERCÍCIO</t>
  </si>
  <si>
    <t>32- RECEITA DE APLICAÇÃO FINANCEIRA DOS RECURSOS DO FUNDEB ATÉ O BIMESTRE = (50 h)</t>
  </si>
  <si>
    <t>33- DESPESAS CUSTEADAS COM O SUPERÁVIT FINANCEIRO, DO EXERCÍCIO ANTERIOR, DO FUNDEB</t>
  </si>
  <si>
    <t>34- DESPESAS CUSTEADAS COM O SUPERÁVIT FINANCEIRO, DO EXERCÍCIO ANTERIOR, DE OUTROS RECURSOS DE IMPOSTOS</t>
  </si>
  <si>
    <r>
      <t>35-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</si>
  <si>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36- CANCELAMENTO, NO EXERCÍCIO, DE RESTOS A PAGAR INSCRITOS COM DISPONIBILIDADE FINANCEIRA DE RECURSOS DE IMPOSTOS VINCULADOS AO ENSINO = (46 g)</t>
  </si>
  <si>
    <t>37- TOTAL DAS DEDUÇÕES CONSIDERADAS PARA FINS DE LIMITE CONSTITUCIONAL (30 + 31 + 32 + 33 + 34 + 35 + 36)</t>
  </si>
  <si>
    <t>38- TOTAL DAS DESPESAS PARA FINS DE LIMITE ((23 + 24) – (37))</t>
  </si>
  <si>
    <r>
      <t>39- MÍNIMO DE 25% DAS RECEITAS RESULTANTES DE IMPOSTOS EM MDE</t>
    </r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((38) / (3) x 100) %</t>
    </r>
  </si>
  <si>
    <t>OUTRAS INFORMAÇÕES PARA CONTROLE</t>
  </si>
  <si>
    <t>OUTRAS DESPESAS CUSTEADAS COM RECEITAS ADICIONAIS PARA FINANCIAMENTO DO ENSINO</t>
  </si>
  <si>
    <r>
      <t xml:space="preserve">40-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</si>
  <si>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t xml:space="preserve">41-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</si>
  <si>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t xml:space="preserve"> </t>
  </si>
  <si>
    <r>
      <t xml:space="preserve">42-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</si>
  <si>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t xml:space="preserve">43-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</si>
  <si>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r>
      <t xml:space="preserve">44- TOTAL DAS OUTRAS DESPESAS CUSTEADAS COM </t>
    </r>
    <r>
      <rPr>
        <sz val="10"/>
        <color indexed="8"/>
        <rFont val="Times New Roman"/>
        <family val="1"/>
      </rPr>
      <t xml:space="preserve">RECEITAS ADICIONAIS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  <r>
      <rPr>
        <sz val="10"/>
        <rFont val="Times New Roman"/>
        <family val="1"/>
      </rPr>
      <t xml:space="preserve"> (40 + 41 + 42 + 43)</t>
    </r>
  </si>
  <si>
    <t>RESTOS A PAGAR INSCRITOS COM DISPONIBILIDADE FINANCEIRA
DE RECURSOS DE IMPOSTOS VINCULADOS AO ENSINO</t>
  </si>
  <si>
    <t>SALDO ATÉ O BIMESTRE</t>
  </si>
  <si>
    <t>CANCELADO EM &lt;EXERCÍCIO&gt;(g)</t>
  </si>
  <si>
    <t>46- RESTOS A PAGAR DE DESPESAS COM MDE</t>
  </si>
  <si>
    <t>FLUXO FINANCEIRO DOS RECURSOS</t>
  </si>
  <si>
    <t>FUNDEB
(h)</t>
  </si>
  <si>
    <t>FUNDEF</t>
  </si>
  <si>
    <t>47- SALDO FINANCEIRO EM 31 DE DEZEMBRO DE &lt;EXERCÍCIO ANTERIOR&gt;</t>
  </si>
  <si>
    <t>48- (+) INGRESSO DE RECURSOS ATÉ O BIMESTRE</t>
  </si>
  <si>
    <t>49- (-) PAGAMENTOS EFETUADOS ATÉ O BIMESTRE</t>
  </si>
  <si>
    <t>50- (+) RECEITA DE APLICAÇÃO FINANCEIRA DOS RECURSOS ATÉ O BIMESTRE</t>
  </si>
  <si>
    <t>51- (=) SALDO FINANCEIRO NO EXERCÍCIO ATUAL</t>
  </si>
  <si>
    <r>
      <t>1</t>
    </r>
    <r>
      <rPr>
        <sz val="6"/>
        <rFont val="Times New Roman"/>
        <family val="1"/>
      </rPr>
      <t xml:space="preserve"> Limites mínimos anuais a serem cumpridos no encerramento do exercício.</t>
    </r>
  </si>
  <si>
    <r>
      <t>2</t>
    </r>
    <r>
      <rPr>
        <sz val="6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</t>
    </r>
  </si>
  <si>
    <r>
      <t>3</t>
    </r>
    <r>
      <rPr>
        <sz val="6"/>
        <rFont val="Times New Roman"/>
        <family val="1"/>
      </rPr>
      <t xml:space="preserve"> Caput do artigo 212 da CF/1988</t>
    </r>
  </si>
  <si>
    <r>
      <t>4</t>
    </r>
    <r>
      <rPr>
        <sz val="6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</si>
  <si>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t>5</t>
    </r>
    <r>
      <rPr>
        <sz val="6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</si>
  <si>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t xml:space="preserve">Tabela 8.4 – Demonstrativo da Despesa com Manutenção e Desenvolvimento do Ensino – MDE </t>
    </r>
    <r>
      <rPr>
        <b/>
        <sz val="16"/>
        <color indexed="10"/>
        <rFont val="Times New Roman"/>
        <family val="1"/>
      </rPr>
      <t>Executada em Consórcio Público</t>
    </r>
  </si>
  <si>
    <r>
      <t xml:space="preserve">RREO - ANEXO 8 </t>
    </r>
    <r>
      <rPr>
        <b/>
        <sz val="10"/>
        <color indexed="10"/>
        <rFont val="Times New Roman"/>
        <family val="1"/>
      </rPr>
      <t>CONSORCIADOS</t>
    </r>
    <r>
      <rPr>
        <sz val="10"/>
        <rFont val="Times New Roman"/>
        <family val="1"/>
      </rPr>
      <t xml:space="preserve"> (LDB, art. 72)</t>
    </r>
  </si>
  <si>
    <t>DESPESA COM MDE EXECUTADA EM CONSÓRCIOS PÚBLICOS</t>
  </si>
  <si>
    <t>DESPESAS COM AÇÕES TÍPICAS DE MDE EXECUTADAS EM CONSÓRCIO PÚBLICO
&lt;NOME DO CONSÓRCIO PÚBLICO&gt;</t>
  </si>
  <si>
    <t>VALORES TRANSFERIDOS POR CONTRATO DE RATEIO</t>
  </si>
  <si>
    <t>EDUCAÇÃO INFANTIL (I)</t>
  </si>
  <si>
    <t xml:space="preserve">     Despesas Custeadas com Recursos do FUNDEB</t>
  </si>
  <si>
    <t xml:space="preserve">     Despesas Custeadas com Outros Recursos de Impostos</t>
  </si>
  <si>
    <t>ENSINO FUNDAMENTAL (II)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</si>
  <si>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</si>
  <si>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</si>
  <si>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</si>
  <si>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</si>
  <si>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</si>
  <si>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</si>
  <si>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</si>
  <si>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</si>
  <si>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</si>
  <si>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r>
      <t>RESTOS A PAGAR INSCRITOS NO EXERCÍCIO SEM DISPONIBILIDADE FINANCEIRA DE RECURSOS DE IMPOSTOS VINCULADOS AO ENSINO</t>
    </r>
    <r>
      <rPr>
        <vertAlign val="superscript"/>
        <sz val="10"/>
        <rFont val="Cambria"/>
        <family val="1"/>
      </rPr>
      <t xml:space="preserve">4 </t>
    </r>
    <r>
      <rPr>
        <sz val="10"/>
        <rFont val="Cambria"/>
        <family val="1"/>
      </rPr>
      <t>(XII)</t>
    </r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</si>
  <si>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</si>
  <si>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</si>
  <si>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</si>
  <si>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</si>
  <si>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</si>
  <si>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</si>
  <si>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</t>
  </si>
  <si>
    <t>REALIZADO</t>
  </si>
  <si>
    <t>(c) = (a – b)</t>
  </si>
  <si>
    <t>RECEITAS DE OPERAÇÕES DE CRÉDITO (I)</t>
  </si>
  <si>
    <t xml:space="preserve">DESPESAS </t>
  </si>
  <si>
    <t>DESPESAS EXECUTADAS</t>
  </si>
  <si>
    <t>SALDO NÃO EXECUTADO</t>
  </si>
  <si>
    <t>LIQUIDADAS</t>
  </si>
  <si>
    <t>INSCRITAS EM RESTOS A PAGAR NÃO PROCESSADOS</t>
  </si>
  <si>
    <t>(f)</t>
  </si>
  <si>
    <t>(g) = (d – (e+f))</t>
  </si>
  <si>
    <t>DESPESAS DE CAPITAL</t>
  </si>
  <si>
    <t>(-) Incentivos Fiscais a Contribuinte</t>
  </si>
  <si>
    <t>(-) Incentivos Fiscais a Contribuinte por Instituições Financeiras</t>
  </si>
  <si>
    <t>DESPESA DE CAPITAL LÍQUIDA (II)</t>
  </si>
  <si>
    <t>RESULTADO PARA APURAÇÃO DA REGRA DE OURO (III) = (I – II) REGRA DE OURO</t>
  </si>
  <si>
    <t>(a – d)</t>
  </si>
  <si>
    <t>(b) – (e + f)</t>
  </si>
  <si>
    <t>(c – g)</t>
  </si>
  <si>
    <t xml:space="preserve">Notas: </t>
  </si>
  <si>
    <r>
      <t>1</t>
    </r>
    <r>
      <rPr>
        <sz val="10"/>
        <rFont val="Times New Roman"/>
        <family val="1"/>
      </rPr>
      <t xml:space="preserve"> &lt; Operações de Crédito descritas na CF, art. 167, inciso III&gt;</t>
    </r>
  </si>
  <si>
    <r>
      <t xml:space="preserve">2 </t>
    </r>
    <r>
      <rPr>
        <sz val="10"/>
        <rFont val="Times New Roman"/>
        <family val="1"/>
      </rPr>
      <t>Durante o exercício, somente as despesas liquidadas são consideradas executadas. No encerramento do exercício, as despesas não liquidadas inscritas em restos a pagar não-processados são também consideradas executadas. Dessa forma, para maior transparência, as despesas executadas estão segregadas em:</t>
    </r>
  </si>
  <si>
    <t>a)         Despesas liquidadas, consideradas aquelas em que houve a entrega do material ou serviço, nos termos do art. 63 da Lei 4.320/64;</t>
  </si>
  <si>
    <t>b)        Despesas empenhadas, mas não liquidadas, inscritas em Restos a Pagar não-processados, consideradas liquidadas no encerramento do exercício, por força do art.35, inciso II da Lei 4.320/64.</t>
  </si>
  <si>
    <t xml:space="preserve">Tabela 10.1 - Demonstrativo da Projeção Atuarial do Regime Próprio de Previdência dos Servidores </t>
  </si>
  <si>
    <t xml:space="preserve">DEMONSTRATIVO DA PROJEÇÃO ATUARIAL DO REGIME PRÓPRIO DE PREVIDÊNCIA DOS SERVIDORES 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</si>
  <si>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</si>
  <si>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</si>
  <si>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</si>
  <si>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</si>
  <si>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</si>
  <si>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</si>
  <si>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</si>
  <si>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</si>
  <si>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</si>
  <si>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</si>
  <si>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</si>
  <si>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</si>
  <si>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</si>
  <si>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</si>
  <si>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</si>
  <si>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SALDO A REALIZAR</t>
  </si>
  <si>
    <t>(c) = (a-b)</t>
  </si>
  <si>
    <t>RECEITAS DE CAPITAL - ALIENAÇÃO DE ATIVOS (I)</t>
  </si>
  <si>
    <t xml:space="preserve">    Alienação de Bens Móveis</t>
  </si>
  <si>
    <t xml:space="preserve">    Alienação de Bens Imóveis</t>
  </si>
  <si>
    <t>SALDO A EXECUTAR</t>
  </si>
  <si>
    <t>INSCRITAS EM RESTOS A</t>
  </si>
  <si>
    <t>PAGAR NÃO PROCESSADOS</t>
  </si>
  <si>
    <t>(g) = (d-(e+f))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</si>
  <si>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</si>
  <si>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</si>
  <si>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</si>
  <si>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</si>
  <si>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</si>
  <si>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</si>
  <si>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</si>
  <si>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</si>
  <si>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&lt;EXERCÍCIO ANTERIOR&gt;</t>
  </si>
  <si>
    <t>SALDO ATUAL</t>
  </si>
  <si>
    <t>(h)</t>
  </si>
  <si>
    <t>(i) = (Ib – (IIe + IIf))</t>
  </si>
  <si>
    <t>(j) = (IIIh + IIIi)</t>
  </si>
  <si>
    <t>VALOR (III)</t>
  </si>
  <si>
    <t>Nota: Durante o exercício, somente as despesas liquidadas são consideradas executadas. No encerramento do exercício, as despesas não liquidadas inscritas em restos a pagar não processados são</t>
  </si>
  <si>
    <t xml:space="preserve">também consideradas executadas. Dessa forma, para maior transparência, as despesas executadas estão segregadas em :  </t>
  </si>
  <si>
    <t xml:space="preserve">        . a) Despesas liquidadas,  consideradas aquelas em que houve a entrega do material ou serviço, nos termos do art. 63 da Lei 4.320/64;</t>
  </si>
  <si>
    <t xml:space="preserve">        . b) Despesas empenhadas mas não liquidadas, inscritas em Restos a Pagar não processados, consideradas liquidadas no encerramento do exercício, por força do art.35, inciso II da Lei 4.320/64. </t>
  </si>
  <si>
    <t>Tabela 12.2 - Demonstrativo das Despesas com Saúde - Municípios (5 primeiros bimestres)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</si>
  <si>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</si>
  <si>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</si>
  <si>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</si>
  <si>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</si>
  <si>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</si>
  <si>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</si>
  <si>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</si>
  <si>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</si>
  <si>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</si>
  <si>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</si>
  <si>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</si>
  <si>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</si>
  <si>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</si>
  <si>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</si>
  <si>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</si>
  <si>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</si>
  <si>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</si>
  <si>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</si>
  <si>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</si>
  <si>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</si>
  <si>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</si>
  <si>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</si>
  <si>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</si>
  <si>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</si>
  <si>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</si>
  <si>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</si>
  <si>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</si>
  <si>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</si>
  <si>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</si>
  <si>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</si>
  <si>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</si>
  <si>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</si>
  <si>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</si>
  <si>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</si>
  <si>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t>(Por Grupo de Natureza da Despesa)</t>
  </si>
  <si>
    <t>(f/e)</t>
  </si>
  <si>
    <t>(g/e)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</si>
  <si>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</si>
  <si>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</si>
  <si>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</si>
  <si>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</si>
  <si>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</si>
  <si>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DESPESAS COM SAÚDE NÃO COMPUTADAS PARA FINS DE APURAÇÃO DO PERCENTUAL MÍNIMO</t>
  </si>
  <si>
    <t>(h/IVf)</t>
  </si>
  <si>
    <t>(i)</t>
  </si>
  <si>
    <t>(i/IVg)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</si>
  <si>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</si>
  <si>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</si>
  <si>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</si>
  <si>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</si>
  <si>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</si>
  <si>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</si>
  <si>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</si>
  <si>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</si>
  <si>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</si>
  <si>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</si>
  <si>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</si>
  <si>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AÇÕES E SERVIÇOS PÚBLICOS DE SAÚDE (VI) = (IV - V)</t>
  </si>
  <si>
    <r>
      <t>PERCENTUAL DE APLICAÇÃO EM AÇÕES E SERVIÇOS PÚBLICOS DE SAÚDE SOBRE A RECEITA  DE IMPOSTOS LÍQUIDA E TRANSFERÊNCIAS CONSTITUCIONAIS E LEGAIS (VII%) = (VIh / IIIb x 100) - LIMITE CONSTITUCIONAL 15%</t>
    </r>
    <r>
      <rPr>
        <b/>
        <vertAlign val="superscript"/>
        <sz val="8"/>
        <rFont val="Cambria"/>
        <family val="1"/>
      </rPr>
      <t>4 e 5</t>
    </r>
  </si>
  <si>
    <t xml:space="preserve">VALOR REFERENTE À DIFERENÇA ENTRE O VALOR EXECUTADO E O LIMITE MÍNIMO CONSTITUCIONAL [(VII - 15)/100 x IIIb]  </t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</si>
  <si>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</si>
  <si>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</si>
  <si>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</si>
  <si>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</si>
  <si>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</si>
  <si>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</si>
  <si>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</si>
  <si>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Inscritos em &lt;Exercício de Referência - 1&gt;</t>
  </si>
  <si>
    <t>Inscritos em &lt;Exercício de Referência – 2&gt;</t>
  </si>
  <si>
    <t>Inscritos em &lt;Exercício de Referência – 3&gt;</t>
  </si>
  <si>
    <t>Inscritos em &lt;Exercício de Referência – 4&gt;</t>
  </si>
  <si>
    <t>Inscritos em &lt;Exercício de Referência – 5&gt;</t>
  </si>
  <si>
    <t>Inscritos em &lt;Exercício de Referência – 6&gt;</t>
  </si>
  <si>
    <t>Inscritos em &lt;Exercício de Referência – 7&gt;</t>
  </si>
  <si>
    <t>Inscritos em &lt;Exercício de Referência – 8&gt;</t>
  </si>
  <si>
    <t>Inscritos em &lt;Exercício de Referência – 9&gt;</t>
  </si>
  <si>
    <t>Inscritos em &lt;Exercício de Referência – 10&gt;</t>
  </si>
  <si>
    <t>Total</t>
  </si>
  <si>
    <t>CONTROLE DAS DESPESAS CUSTEADAS COM DISPONIBILIDADE DE CAIXA VINCULADA AOS RESTOS A PAGAR CANCELADOS OU PRESCRITOS CONSIDERADOS PARA FINS DE CUMPRIMENTO DO LIMITE ARTIGO 24, § 1º e 2º</t>
  </si>
  <si>
    <t>DISPONIBILIDADE DE CAIXA VINCULADA AOS RESTOS A PAGAR CANCELADOS OU PRESCRITOS</t>
  </si>
  <si>
    <t>Saldo Inicial</t>
  </si>
  <si>
    <t>Despesas custeadas no exercício de referência</t>
  </si>
  <si>
    <t>Saldo Final (Não Aplicado)</t>
  </si>
  <si>
    <t>(j)</t>
  </si>
  <si>
    <t>Restos a Pagar Cancelados ou Prescritos em &lt;Exercício de Referência&gt;</t>
  </si>
  <si>
    <t xml:space="preserve">Restos a Pagar Cancelados ou Prescritos em &lt;Exercício de Referência - 1&gt; </t>
  </si>
  <si>
    <t xml:space="preserve">Restos a Pagar Cancelados ou Prescritos em &lt;Exercício de Referência – 2&gt; </t>
  </si>
  <si>
    <t xml:space="preserve">Restos a Pagar Cancelados ou Prescritos em &lt;Exercício de Referência – 3&gt; </t>
  </si>
  <si>
    <t xml:space="preserve">Restos a Pagar Cancelados ou Prescritos em &lt;Exercício de Referência – 4&gt; </t>
  </si>
  <si>
    <t xml:space="preserve">Restos a Pagar Cancelados ou Prescritos em &lt;Exercício de Referência – 5&gt; </t>
  </si>
  <si>
    <t xml:space="preserve">Restos a Pagar Cancelados ou Prescritos em &lt;Exercício de Referência – 6&gt; </t>
  </si>
  <si>
    <t xml:space="preserve">Restos a Pagar Cancelados ou Prescritos em &lt;Exercício de Referência – 7&gt; </t>
  </si>
  <si>
    <t xml:space="preserve">Restos a Pagar Cancelados ou Prescritos em &lt;Exercício de Referência – 8&gt; </t>
  </si>
  <si>
    <t xml:space="preserve">Restos a Pagar Cancelados ou Prescritos em &lt;Exercício de Referência – 9&gt; </t>
  </si>
  <si>
    <t xml:space="preserve">Restos a Pagar Cancelados ou Prescritos em &lt;Exercício de Referência – 10&gt; </t>
  </si>
  <si>
    <t>Total (IX)</t>
  </si>
  <si>
    <t xml:space="preserve"> CONTROLE DAS DESPESAS CUSTEADAS COM RECURSOS VINCULADOS À PARCELA DO PERCENTUAL MÍNIMO NÃO APLICADA EM AÇÕES E SERVIÇOS DE SAÚDE EM EXERCÍCIOS ANTERIORES - ARTIGOS 25 E 26</t>
  </si>
  <si>
    <t>RECURSOS VINCULADOS À DIFERENÇA DE LIMITE NÃO CUMPRIDO</t>
  </si>
  <si>
    <t>(k)</t>
  </si>
  <si>
    <t xml:space="preserve">Diferença de limite não cumprido em &lt;Exercício de Referência - 1&gt; </t>
  </si>
  <si>
    <t xml:space="preserve">Diferença de limite não cumprido em &lt;Exercício de Referência - 2&gt; </t>
  </si>
  <si>
    <t xml:space="preserve">Diferença de limite não cumprido em &lt;Exercício de Referência – 3&gt; </t>
  </si>
  <si>
    <t xml:space="preserve">Diferença de limite não cumprido em &lt;Exercício de Referência – 4&gt; </t>
  </si>
  <si>
    <t xml:space="preserve">Diferença de limite não cumprido em &lt;Exercício de Referência – 5&gt; </t>
  </si>
  <si>
    <t xml:space="preserve">Diferença de limite não cumprido em &lt;Exercício de Referência – 6&gt; </t>
  </si>
  <si>
    <t xml:space="preserve">Diferença de limite não cumprido em &lt;Exercício de Referência – 7&gt; </t>
  </si>
  <si>
    <t xml:space="preserve">Diferença de limite não cumprido em &lt;Exercício de Referência – 8&gt; </t>
  </si>
  <si>
    <t xml:space="preserve">Diferença de limite não cumprido em &lt;Exercício de Referência – 9&gt; </t>
  </si>
  <si>
    <t xml:space="preserve">Diferença de limite não cumprido em &lt;Exercício de Referência - 10&gt; </t>
  </si>
  <si>
    <t>Total (X)</t>
  </si>
  <si>
    <t>(Por Subfunção)</t>
  </si>
  <si>
    <t>(l)</t>
  </si>
  <si>
    <t>(l/total l)</t>
  </si>
  <si>
    <t>(m)</t>
  </si>
  <si>
    <t>(m/total m)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</si>
  <si>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</si>
  <si>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</si>
  <si>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</si>
  <si>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</si>
  <si>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</si>
  <si>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</si>
  <si>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>Outras Subfunções</t>
  </si>
  <si>
    <t>¹ Essa linha apresentará valor somente no Relatório Resumido da Execução Orçamentária do último bimestre do exercício.</t>
  </si>
  <si>
    <r>
      <t>2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j".</t>
    </r>
  </si>
  <si>
    <r>
      <t>3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k".</t>
    </r>
  </si>
  <si>
    <r>
      <t>4</t>
    </r>
    <r>
      <rPr>
        <sz val="8"/>
        <rFont val="Cambria"/>
        <family val="1"/>
      </rPr>
      <t xml:space="preserve"> Limite anual mínimo a ser cumprido no encerramento do exercício.</t>
    </r>
  </si>
  <si>
    <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</si>
  <si>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t>Tabela 12.2 - Demonstrativo das Despesas com Saúde - Municípios (Último Bimestre)</t>
  </si>
  <si>
    <t>PREVISÃO INICIAL</t>
  </si>
  <si>
    <t xml:space="preserve">   Impsoto sobre Transmissão de Bens Intervivos - ITBI</t>
  </si>
  <si>
    <t>DOTAÇÃO INICIAL</t>
  </si>
  <si>
    <t>Liquidadas Até o Bimestre</t>
  </si>
  <si>
    <t>Inscritas em Restos a Pagar não Processados</t>
  </si>
  <si>
    <t>[(f+g)/e]</t>
  </si>
  <si>
    <t>[(h+i)/IV(f+g)]</t>
  </si>
  <si>
    <t>TOTAL DAS DESPESAS COM AÇÕES E SERVIÇOS PÚBLICOS DE SAÚDE (VI) = [IV(f+g) – V(h+i)]</t>
  </si>
  <si>
    <r>
      <t>PERCENTUAL DE APLICAÇÃO EM AÇÕES E SERVIÇOS PÚBLICOS DE SAÚDE SOBRE A RECEITA  DE IMPOSTOS LÍQUIDA E TRANSFERÊNCIAS CONSTITUCIONAIS E LEGAIS (VII%) = [VI / IIIb x 100] - LIMITE CONSTITUCIONAL 15%</t>
    </r>
    <r>
      <rPr>
        <b/>
        <vertAlign val="superscript"/>
        <sz val="8"/>
        <color indexed="8"/>
        <rFont val="Cambria"/>
        <family val="1"/>
      </rPr>
      <t xml:space="preserve">4 </t>
    </r>
  </si>
  <si>
    <t xml:space="preserve">CONTROLE DAS DESPESAS CUSTEADAS COM DISPONIBILIDADE DE CAIXA VINCULADA AOS RESTOS A PAGAR CANCELADOS OU PRESCRITOS CONSIDERADOS PARA FINS DE CUMPRIMENTO DO LIMITE </t>
  </si>
  <si>
    <t>DISPONIBILIDADE DE CAIXA VINCULADA AOS RESTOS A PAGAR CANECLADOS OU PRESCRITOS</t>
  </si>
  <si>
    <t>ARTIGO 24, § 1º e 2º</t>
  </si>
  <si>
    <t>CONTROLE DAS DESPESAS CUSTEADAS COM RECURSOS VINCULADOS À PARCELA DO PERCENTUAL MÍNIMO</t>
  </si>
  <si>
    <t>NÃO APLICADA EM AÇÕES E SERVIÇOS DE SAÚDE EM EXERCÍCIOS ANTERIORES - ARTIGOS 25 E 26</t>
  </si>
  <si>
    <t>Tabela 12.4 - Demonstrativo das Despesas com Saúde - Ente Consorciado (5 primeiros bimestres)</t>
  </si>
  <si>
    <t xml:space="preserve">DESPESAS COM SAÚDE EXECUTADAS EM CONSÓRCIO PÚBLICO
&lt;NOME DO CONSÓRCIO PÚBLICO&gt;
</t>
  </si>
  <si>
    <t>VALORES TRANSFERIDOS POR CONTRATO DE RATEIO                                        (a)</t>
  </si>
  <si>
    <t>(b/a) x 100</t>
  </si>
  <si>
    <t>(c/a) x 100</t>
  </si>
  <si>
    <t>TOTAL DAS DESPESAS COM SAÚDE (I)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</si>
  <si>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</si>
  <si>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</si>
  <si>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</si>
  <si>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</si>
  <si>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</si>
  <si>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NÃO COMPUTADAS  (II)</t>
  </si>
  <si>
    <t>TOTAL DAS DESPESAS COM AÇÕES E SERVIÇOS PÚBLICOS DE SAÚDE (III) = (I - II)</t>
  </si>
  <si>
    <t>Tabela 12.4 - Demonstrativo das Despesas com Saúde - Ente Consorciado (Último bimestre)</t>
  </si>
  <si>
    <t>[(b+c)/a]</t>
  </si>
  <si>
    <t>[(d+e)/I(b+c)]</t>
  </si>
  <si>
    <t>Tabela 13 - Demonstrativo das Parcerias Público Privadas</t>
  </si>
  <si>
    <t>DEMONSTRATIVO DAS PARCERIAS PÚBLICO-PRIVADAS</t>
  </si>
  <si>
    <t>RREO - Anexo 13 (Lei nº 11.079, de 30.12.2004, arts. 22, 25 e 28)</t>
  </si>
  <si>
    <t>SALDO TOTAL EM 31 DE DEZEMBRO DO EXERCÍCIO ANTERIOR</t>
  </si>
  <si>
    <t>REGISTROS EFETUADOS EM</t>
  </si>
  <si>
    <t>SALDO TOTAL</t>
  </si>
  <si>
    <t>No bimestre</t>
  </si>
  <si>
    <t>Até o bimestre</t>
  </si>
  <si>
    <t>(c) = (a + b)</t>
  </si>
  <si>
    <t>TOTAL DE ATIVOS</t>
  </si>
  <si>
    <t xml:space="preserve">    Direitos Futuros</t>
  </si>
  <si>
    <t xml:space="preserve">    Ativos Contabilizados na SPE</t>
  </si>
  <si>
    <t xml:space="preserve">    Contrapartida para Provisões de PPP</t>
  </si>
  <si>
    <t>TOTAL DE PASSIVOS (I)</t>
  </si>
  <si>
    <t xml:space="preserve">    Obrigações Não Relacionadas a Serviços</t>
  </si>
  <si>
    <t xml:space="preserve">    Contrapartida para Ativos da SPE</t>
  </si>
  <si>
    <t xml:space="preserve">    Provisões de PPP</t>
  </si>
  <si>
    <t>GARANTIAS DE PPP (II)</t>
  </si>
  <si>
    <t>SALDO LÍQUIDO DE PASSIVOS DE PPP (III) = (I-II)</t>
  </si>
  <si>
    <t>PASSIVOS CONTINGENTES</t>
  </si>
  <si>
    <t xml:space="preserve">    Contraprestações Futuras</t>
  </si>
  <si>
    <t xml:space="preserve">    Riscos Não Provisionados</t>
  </si>
  <si>
    <t xml:space="preserve">    Outros Passivos Contingentes</t>
  </si>
  <si>
    <t>ATIVOS CONTINGENTES</t>
  </si>
  <si>
    <t xml:space="preserve">    Serviços Futuros</t>
  </si>
  <si>
    <t xml:space="preserve">    Outros Ativos Contingentes</t>
  </si>
  <si>
    <t xml:space="preserve">EXERCÍCIO </t>
  </si>
  <si>
    <t>&lt;EC + 1&gt;</t>
  </si>
  <si>
    <t>&lt;EC + 2&gt;</t>
  </si>
  <si>
    <t>&lt;EC + 3&gt;</t>
  </si>
  <si>
    <t>&lt;EC + 4&gt;</t>
  </si>
  <si>
    <t>&lt;EC + 5&gt;</t>
  </si>
  <si>
    <t>&lt;EC + 6&gt;</t>
  </si>
  <si>
    <t>&lt;EC + 7&gt;</t>
  </si>
  <si>
    <t>&lt;EC + 8&gt;</t>
  </si>
  <si>
    <t>&lt;EC + 9&gt;</t>
  </si>
  <si>
    <t>DESPESAS DE PPP</t>
  </si>
  <si>
    <t>ANTERIOR</t>
  </si>
  <si>
    <t>CORRENTE</t>
  </si>
  <si>
    <t>(EC)</t>
  </si>
  <si>
    <t>Do Ente Federado (IV)</t>
  </si>
  <si>
    <t>Das Estatais Não-Dependentes</t>
  </si>
  <si>
    <t>TOTAL DAS DESPESAS</t>
  </si>
  <si>
    <t>RECEITA CORRENTE LÍQUIDA (RCL) (V)</t>
  </si>
  <si>
    <t>TOTAL DAS DESPESAS / RCL (%) (VI) = (IV)/(V)</t>
  </si>
  <si>
    <t>Nota:</t>
  </si>
  <si>
    <t>Tabela 14 - Demonstrativo Simplificado do Relatório Resumido da Execução Orçamentária</t>
  </si>
  <si>
    <t>DEMONSTRATIVO SIMPLIFICADO DO RELATÓRIO RESUMIDO DA EXECUÇÃO ORÇAMENTÁRIA</t>
  </si>
  <si>
    <t>RREO - Anexo 14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</si>
  <si>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</si>
  <si>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</si>
  <si>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</si>
  <si>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</si>
  <si>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</si>
  <si>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</si>
  <si>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</si>
  <si>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</si>
  <si>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</si>
  <si>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</si>
  <si>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</si>
  <si>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</si>
  <si>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</si>
  <si>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</si>
  <si>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</si>
  <si>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</si>
  <si>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DOS REGIMES DE PREVIDÊNCIA</t>
  </si>
  <si>
    <t>Regime Geral de Previdência Social</t>
  </si>
  <si>
    <t xml:space="preserve">    Receitas Previdenciárias Realizadas(I)</t>
  </si>
  <si>
    <t xml:space="preserve">    Despesas Previdenciárias Liquidadas(II)</t>
  </si>
  <si>
    <t xml:space="preserve">    Resultado Previdenciário (III) = (I - II)</t>
  </si>
  <si>
    <t xml:space="preserve">Regime Próprio de Previdência dos Servidores </t>
  </si>
  <si>
    <t xml:space="preserve">    Receitas Previdenciárias Realizadas(IV)</t>
  </si>
  <si>
    <t xml:space="preserve">    Despesas Previdenciárias Liquidadas(V)</t>
  </si>
  <si>
    <t xml:space="preserve">    Resultado Previdenciário (VI) = (IV - V)</t>
  </si>
  <si>
    <t>RESULTADOS NOMINAL E PRIMÁRIO</t>
  </si>
  <si>
    <t>Meta Fixada no</t>
  </si>
  <si>
    <t>Resultado Apurado Até o Bimestre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</si>
  <si>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</si>
  <si>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</si>
  <si>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</si>
  <si>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</si>
  <si>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</si>
  <si>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</si>
  <si>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</si>
  <si>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</si>
  <si>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</si>
  <si>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</si>
  <si>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</si>
  <si>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</si>
  <si>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</si>
  <si>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</si>
  <si>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</si>
  <si>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</si>
  <si>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RESTOS A PAGAR NÃO-PROCESSADOS</t>
  </si>
  <si>
    <t>DESPESAS COM MANUTENÇÃO E DESENVOLVIMENTO DO ENSINO</t>
  </si>
  <si>
    <t>Valor Apurado Até o Bimestre</t>
  </si>
  <si>
    <t>Limites Constitucionais Anuais</t>
  </si>
  <si>
    <t>% Mínimo a</t>
  </si>
  <si>
    <t>% Aplicado Até o Bimestre</t>
  </si>
  <si>
    <t>Aplicar no Exercício</t>
  </si>
  <si>
    <t>Mínimo Anual de 25%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</si>
  <si>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</si>
  <si>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</si>
  <si>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</si>
  <si>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</si>
  <si>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</si>
  <si>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</si>
  <si>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</si>
  <si>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</si>
  <si>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</si>
  <si>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</si>
  <si>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</si>
  <si>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</si>
  <si>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 xml:space="preserve">    Receitas Previdenciárias (I)</t>
  </si>
  <si>
    <t xml:space="preserve">    Despesas Previdenciárias (II)</t>
  </si>
  <si>
    <t xml:space="preserve">    Receitas Previdenciárias (IV)</t>
  </si>
  <si>
    <t xml:space="preserve">    Despesas Previdenciárias (V)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</si>
  <si>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</si>
  <si>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</si>
  <si>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</si>
  <si>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</si>
  <si>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</si>
  <si>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</si>
  <si>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Próprias com Ações e Serviços Públicos de Saúde</t>
  </si>
  <si>
    <t>DESPESAS DE CARÁTER CONTINUADO DERIVADAS DE  PPP</t>
  </si>
  <si>
    <t>Valor Apurado no Exercício Corrente</t>
  </si>
  <si>
    <t xml:space="preserve">Total das Despesas / RCL (%) </t>
  </si>
  <si>
    <t>CNPJ.01.616.269/0001-60</t>
  </si>
  <si>
    <t>IVANILDO PAIVA BARBOSA</t>
  </si>
  <si>
    <t>2013/2016</t>
  </si>
  <si>
    <t>252.222.953-20</t>
  </si>
  <si>
    <t>JOSE AUGUSTO BEZERRA DE SOUSA</t>
  </si>
  <si>
    <t>011852/O-0</t>
  </si>
  <si>
    <t>MURAL DA PREFEITURA, WWW.7FCUS.COM.BR E SITIO DA PREFEITURA</t>
  </si>
  <si>
    <t>RUA ADELIA S/N</t>
  </si>
  <si>
    <t>(99)3534-1135</t>
  </si>
  <si>
    <t>WWW.DAVINOPOLIS.MA.GOV.BR</t>
  </si>
  <si>
    <t>PREFEITURA MUNICIPAL DE DAVINOPOLIS</t>
  </si>
  <si>
    <t>NOV/2012</t>
  </si>
  <si>
    <t>DEZ/2012</t>
  </si>
  <si>
    <t>JAN/2013</t>
  </si>
  <si>
    <t>FEV/2013</t>
  </si>
  <si>
    <t>MAR/2013</t>
  </si>
  <si>
    <t>ABR/2013</t>
  </si>
  <si>
    <t>MAI/2013</t>
  </si>
  <si>
    <t>JUN/2013</t>
  </si>
  <si>
    <t>JUL/2013</t>
  </si>
  <si>
    <t>AGO/2013</t>
  </si>
  <si>
    <t>SET/2013</t>
  </si>
  <si>
    <t>OUT/2013</t>
  </si>
  <si>
    <t>&lt;PERÍODO DE REFERÊNCIA: SETEMBRO E OUTUBRO DE 2013</t>
  </si>
  <si>
    <t>&lt;PERÍODO DE REFERÊNCIA : SETEMBRO E OUTUBRO DE 2013</t>
  </si>
  <si>
    <t>&lt;PERÍODO DE REFERÊNCIA: SETEMBRO E OUTUBRO DE 2013.</t>
  </si>
  <si>
    <t>&lt;PERÍODO DE REFERÊNCIA:SETEMBRO E OUTUBRO DE 2013</t>
  </si>
  <si>
    <t>&lt;PERÍODO DE REFERÊNCIA: SETEMBRO E OUTUBRO DE 2.013</t>
  </si>
  <si>
    <t>&lt;PERÍODO DE REFERÊNCIA: SEWTEMBRO E OUTUBRO DE 2013</t>
  </si>
  <si>
    <t>&lt;PERÍODO DE REFERÊNCIA PADRÃO: SETEMBRO E OUTUBRO DE 2013</t>
  </si>
  <si>
    <t>5º BIMESTRE DE 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</si>
</sst>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\-??_-;_-@_-"/>
    <numFmt numFmtId="165" formatCode="#,##0.0_);\(#,##0.0\)"/>
    <numFmt numFmtId="166" formatCode="&quot;R$ &quot;#,##0.00_);[Red]&quot;(R$ &quot;#,##0.00\)"/>
    <numFmt numFmtId="167" formatCode="#,##0.00_ ;\-#,##0.00\ "/>
  </numFmts>
  <fonts count="44" x14ac:knownFonts="1">
    <font>
      <sz val="11"/>
      <color indexed="8"/>
      <name val="Calibri"/>
      <family val="2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  <charset val="1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color indexed="9"/>
      <name val="Calibr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  <charset val="1"/>
    </font>
    <font>
      <b/>
      <u/>
      <sz val="10"/>
      <name val="Times New Roman"/>
      <family val="1"/>
    </font>
    <font>
      <sz val="12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sz val="6"/>
      <name val="Times New Roman"/>
      <family val="1"/>
    </font>
    <font>
      <sz val="6"/>
      <color indexed="8"/>
      <name val="Calibri"/>
      <family val="2"/>
    </font>
    <font>
      <vertAlign val="superscript"/>
      <sz val="6"/>
      <name val="Times New Roman"/>
      <family val="1"/>
    </font>
    <font>
      <b/>
      <sz val="16"/>
      <color indexed="10"/>
      <name val="Times New Roman"/>
      <family val="1"/>
    </font>
    <font>
      <b/>
      <sz val="10"/>
      <color indexed="10"/>
      <name val="Times New Roman"/>
      <family val="1"/>
    </font>
    <font>
      <vertAlign val="superscript"/>
      <sz val="10"/>
      <name val="Cambria"/>
      <family val="1"/>
    </font>
    <font>
      <sz val="10"/>
      <name val="Cambria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8"/>
      <name val="Cambria"/>
      <family val="1"/>
    </font>
    <font>
      <b/>
      <sz val="8"/>
      <name val="Cambria"/>
      <family val="1"/>
    </font>
    <font>
      <b/>
      <u/>
      <sz val="8"/>
      <name val="Cambria"/>
      <family val="1"/>
    </font>
    <font>
      <vertAlign val="superscript"/>
      <sz val="8"/>
      <name val="Cambria"/>
      <family val="1"/>
    </font>
    <font>
      <b/>
      <vertAlign val="superscript"/>
      <sz val="8"/>
      <name val="Cambria"/>
      <family val="1"/>
    </font>
    <font>
      <b/>
      <sz val="18"/>
      <color indexed="9"/>
      <name val="Cambria"/>
      <family val="1"/>
    </font>
    <font>
      <b/>
      <vertAlign val="superscript"/>
      <sz val="8"/>
      <color indexed="8"/>
      <name val="Cambria"/>
      <family val="1"/>
    </font>
    <font>
      <strike/>
      <sz val="8"/>
      <name val="Cambria"/>
      <family val="1"/>
    </font>
    <font>
      <strike/>
      <sz val="10"/>
      <name val="Cambria"/>
      <family val="1"/>
    </font>
    <font>
      <b/>
      <sz val="12"/>
      <color indexed="9"/>
      <name val="Cambria"/>
      <family val="1"/>
    </font>
    <font>
      <b/>
      <sz val="12"/>
      <color indexed="8"/>
      <name val="Times New Roman"/>
      <family val="1"/>
    </font>
    <font>
      <sz val="8"/>
      <color indexed="8"/>
      <name val="Segoe UI"/>
      <family val="2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2"/>
        <bgColor indexed="39"/>
      </patternFill>
    </fill>
    <fill>
      <patternFill patternType="solid">
        <fgColor indexed="50"/>
        <bgColor indexed="51"/>
      </patternFill>
    </fill>
    <fill>
      <patternFill patternType="solid">
        <fgColor indexed="59"/>
        <bgColor indexed="63"/>
      </patternFill>
    </fill>
  </fills>
  <borders count="3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5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 style="thin">
        <color indexed="58"/>
      </top>
      <bottom style="thin">
        <color indexed="58"/>
      </bottom>
      <diagonal/>
    </border>
    <border>
      <left style="hair">
        <color indexed="8"/>
      </left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8"/>
      </right>
      <top style="thin">
        <color indexed="58"/>
      </top>
      <bottom style="thin">
        <color indexed="58"/>
      </bottom>
      <diagonal/>
    </border>
    <border>
      <left/>
      <right style="thin">
        <color indexed="8"/>
      </right>
      <top style="thin">
        <color indexed="58"/>
      </top>
      <bottom style="thin">
        <color indexed="5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58"/>
      </top>
      <bottom style="thin">
        <color indexed="58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43" fillId="0" borderId="0" applyFill="0" applyBorder="0" applyAlignment="0" applyProtection="0"/>
  </cellStyleXfs>
  <cellXfs count="1019">
    <xf numFmtId="0" fontId="0" fillId="0" borderId="0" xfId="0"/>
    <xf numFmtId="0" fontId="0" fillId="0" borderId="0" xfId="0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3" xfId="1" applyFont="1" applyBorder="1" applyAlignment="1">
      <alignment horizontal="left" vertical="center"/>
    </xf>
    <xf numFmtId="0" fontId="1" fillId="0" borderId="0" xfId="1" applyBorder="1" applyAlignment="1" applyProtection="1">
      <alignment vertical="center"/>
      <protection locked="0"/>
    </xf>
    <xf numFmtId="0" fontId="1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9" fillId="0" borderId="0" xfId="2" applyNumberFormat="1" applyFont="1" applyFill="1" applyAlignment="1" applyProtection="1">
      <alignment vertical="center"/>
    </xf>
    <xf numFmtId="0" fontId="1" fillId="0" borderId="0" xfId="2" applyAlignment="1" applyProtection="1">
      <alignment vertical="center"/>
    </xf>
    <xf numFmtId="0" fontId="10" fillId="0" borderId="0" xfId="2" applyNumberFormat="1" applyFont="1" applyFill="1" applyAlignment="1" applyProtection="1">
      <alignment vertical="center"/>
    </xf>
    <xf numFmtId="49" fontId="11" fillId="0" borderId="0" xfId="2" applyNumberFormat="1" applyFont="1" applyFill="1" applyAlignment="1" applyProtection="1">
      <alignment horizontal="center" vertical="center"/>
    </xf>
    <xf numFmtId="0" fontId="11" fillId="0" borderId="0" xfId="2" applyNumberFormat="1" applyFont="1" applyFill="1" applyAlignment="1" applyProtection="1">
      <alignment horizontal="center" vertical="center"/>
    </xf>
    <xf numFmtId="49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Border="1" applyAlignment="1" applyProtection="1">
      <alignment vertical="center"/>
    </xf>
    <xf numFmtId="0" fontId="11" fillId="0" borderId="0" xfId="2" applyFont="1" applyFill="1" applyAlignment="1" applyProtection="1">
      <alignment vertical="center"/>
    </xf>
    <xf numFmtId="165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Alignment="1" applyProtection="1">
      <alignment horizontal="right" vertical="center"/>
    </xf>
    <xf numFmtId="166" fontId="11" fillId="0" borderId="0" xfId="2" applyNumberFormat="1" applyFont="1" applyFill="1" applyAlignment="1" applyProtection="1">
      <alignment horizontal="right" vertical="center"/>
    </xf>
    <xf numFmtId="49" fontId="11" fillId="2" borderId="5" xfId="2" applyNumberFormat="1" applyFont="1" applyFill="1" applyBorder="1" applyAlignment="1" applyProtection="1">
      <alignment vertical="center"/>
    </xf>
    <xf numFmtId="49" fontId="11" fillId="2" borderId="6" xfId="2" applyNumberFormat="1" applyFont="1" applyFill="1" applyBorder="1" applyAlignment="1" applyProtection="1">
      <alignment horizontal="center" vertical="center"/>
    </xf>
    <xf numFmtId="49" fontId="11" fillId="2" borderId="7" xfId="2" applyNumberFormat="1" applyFont="1" applyFill="1" applyBorder="1" applyAlignment="1" applyProtection="1">
      <alignment horizontal="center" vertical="center"/>
    </xf>
    <xf numFmtId="0" fontId="11" fillId="2" borderId="1" xfId="2" applyNumberFormat="1" applyFont="1" applyFill="1" applyBorder="1" applyAlignment="1" applyProtection="1">
      <alignment horizontal="center" vertical="center"/>
    </xf>
    <xf numFmtId="49" fontId="11" fillId="2" borderId="8" xfId="2" applyNumberFormat="1" applyFont="1" applyFill="1" applyBorder="1" applyAlignment="1" applyProtection="1">
      <alignment horizontal="center" vertical="center"/>
    </xf>
    <xf numFmtId="0" fontId="11" fillId="2" borderId="3" xfId="2" applyFont="1" applyFill="1" applyBorder="1" applyAlignment="1" applyProtection="1">
      <alignment horizontal="center" vertical="center"/>
    </xf>
    <xf numFmtId="49" fontId="11" fillId="2" borderId="9" xfId="2" applyNumberFormat="1" applyFont="1" applyFill="1" applyBorder="1" applyAlignment="1" applyProtection="1">
      <alignment horizontal="center" vertical="center"/>
    </xf>
    <xf numFmtId="165" fontId="11" fillId="2" borderId="10" xfId="2" applyNumberFormat="1" applyFont="1" applyFill="1" applyBorder="1" applyAlignment="1" applyProtection="1">
      <alignment horizontal="center" vertical="center"/>
    </xf>
    <xf numFmtId="49" fontId="11" fillId="2" borderId="10" xfId="2" applyNumberFormat="1" applyFont="1" applyFill="1" applyBorder="1" applyAlignment="1" applyProtection="1">
      <alignment horizontal="center" vertical="center"/>
    </xf>
    <xf numFmtId="0" fontId="11" fillId="2" borderId="11" xfId="2" applyFont="1" applyFill="1" applyBorder="1" applyAlignment="1" applyProtection="1">
      <alignment vertical="center"/>
    </xf>
    <xf numFmtId="49" fontId="11" fillId="2" borderId="12" xfId="2" applyNumberFormat="1" applyFont="1" applyFill="1" applyBorder="1" applyAlignment="1" applyProtection="1">
      <alignment vertical="center"/>
    </xf>
    <xf numFmtId="49" fontId="11" fillId="2" borderId="12" xfId="2" applyNumberFormat="1" applyFont="1" applyFill="1" applyBorder="1" applyAlignment="1" applyProtection="1">
      <alignment horizontal="center" vertical="center"/>
    </xf>
    <xf numFmtId="165" fontId="11" fillId="2" borderId="13" xfId="2" applyNumberFormat="1" applyFont="1" applyFill="1" applyBorder="1" applyAlignment="1" applyProtection="1">
      <alignment horizontal="center" vertical="center"/>
    </xf>
    <xf numFmtId="49" fontId="11" fillId="2" borderId="13" xfId="2" applyNumberFormat="1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vertical="center" wrapText="1"/>
    </xf>
    <xf numFmtId="167" fontId="1" fillId="0" borderId="9" xfId="8" applyNumberFormat="1" applyFill="1" applyBorder="1" applyAlignment="1" applyProtection="1">
      <alignment vertical="center"/>
    </xf>
    <xf numFmtId="10" fontId="1" fillId="0" borderId="9" xfId="6" applyNumberFormat="1" applyFill="1" applyBorder="1" applyAlignment="1" applyProtection="1">
      <alignment vertical="center"/>
    </xf>
    <xf numFmtId="167" fontId="1" fillId="0" borderId="7" xfId="8" applyNumberFormat="1" applyFill="1" applyBorder="1" applyAlignment="1" applyProtection="1">
      <alignment vertical="center"/>
    </xf>
    <xf numFmtId="49" fontId="11" fillId="0" borderId="3" xfId="2" applyNumberFormat="1" applyFont="1" applyFill="1" applyBorder="1" applyAlignment="1" applyProtection="1">
      <alignment vertical="center"/>
    </xf>
    <xf numFmtId="167" fontId="1" fillId="0" borderId="9" xfId="8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vertical="center"/>
    </xf>
    <xf numFmtId="167" fontId="1" fillId="0" borderId="9" xfId="8" applyNumberFormat="1" applyFill="1" applyBorder="1" applyAlignment="1" applyProtection="1">
      <alignment vertical="center"/>
      <protection locked="0"/>
    </xf>
    <xf numFmtId="167" fontId="1" fillId="0" borderId="9" xfId="8" applyNumberFormat="1" applyFill="1" applyBorder="1" applyAlignment="1" applyProtection="1">
      <alignment horizontal="right" vertical="center"/>
      <protection locked="0"/>
    </xf>
    <xf numFmtId="49" fontId="11" fillId="0" borderId="3" xfId="2" applyNumberFormat="1" applyFont="1" applyFill="1" applyBorder="1" applyAlignment="1" applyProtection="1">
      <alignment vertical="center" wrapText="1"/>
    </xf>
    <xf numFmtId="49" fontId="11" fillId="0" borderId="3" xfId="2" applyNumberFormat="1" applyFont="1" applyFill="1" applyBorder="1" applyAlignment="1" applyProtection="1">
      <alignment horizontal="left" vertical="center"/>
    </xf>
    <xf numFmtId="0" fontId="12" fillId="0" borderId="0" xfId="2" applyFont="1" applyFill="1" applyAlignment="1" applyProtection="1">
      <alignment vertical="center"/>
    </xf>
    <xf numFmtId="0" fontId="12" fillId="0" borderId="3" xfId="2" applyFont="1" applyFill="1" applyBorder="1" applyAlignment="1" applyProtection="1">
      <alignment horizontal="justify" vertical="center" wrapText="1"/>
    </xf>
    <xf numFmtId="0" fontId="11" fillId="0" borderId="3" xfId="2" applyFont="1" applyFill="1" applyBorder="1" applyAlignment="1" applyProtection="1">
      <alignment horizontal="justify" vertical="center" wrapText="1"/>
    </xf>
    <xf numFmtId="0" fontId="12" fillId="0" borderId="11" xfId="2" applyFont="1" applyFill="1" applyBorder="1" applyAlignment="1" applyProtection="1">
      <alignment horizontal="justify" vertical="center" wrapText="1"/>
    </xf>
    <xf numFmtId="49" fontId="11" fillId="0" borderId="1" xfId="2" applyNumberFormat="1" applyFon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horizontal="right" vertical="center"/>
    </xf>
    <xf numFmtId="10" fontId="1" fillId="0" borderId="14" xfId="6" applyNumberFormat="1" applyFill="1" applyBorder="1" applyAlignment="1" applyProtection="1">
      <alignment vertical="center"/>
    </xf>
    <xf numFmtId="167" fontId="1" fillId="0" borderId="15" xfId="8" applyNumberFormat="1" applyFill="1" applyBorder="1" applyAlignment="1" applyProtection="1">
      <alignment vertical="center"/>
    </xf>
    <xf numFmtId="0" fontId="11" fillId="0" borderId="5" xfId="2" applyNumberFormat="1" applyFont="1" applyFill="1" applyBorder="1" applyAlignment="1" applyProtection="1">
      <alignment vertical="center" wrapText="1"/>
    </xf>
    <xf numFmtId="10" fontId="1" fillId="0" borderId="7" xfId="6" applyNumberFormat="1" applyFill="1" applyBorder="1" applyAlignment="1" applyProtection="1">
      <alignment vertical="center"/>
    </xf>
    <xf numFmtId="10" fontId="1" fillId="0" borderId="10" xfId="6" applyNumberForma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vertical="center"/>
      <protection locked="0"/>
    </xf>
    <xf numFmtId="0" fontId="12" fillId="0" borderId="0" xfId="2" applyFont="1" applyFill="1" applyAlignment="1" applyProtection="1">
      <alignment horizontal="left" vertical="center"/>
    </xf>
    <xf numFmtId="167" fontId="1" fillId="0" borderId="13" xfId="8" applyNumberFormat="1" applyFill="1" applyBorder="1" applyAlignment="1" applyProtection="1">
      <alignment vertical="center"/>
      <protection locked="0"/>
    </xf>
    <xf numFmtId="49" fontId="11" fillId="0" borderId="2" xfId="2" applyNumberFormat="1" applyFont="1" applyFill="1" applyBorder="1" applyAlignment="1" applyProtection="1">
      <alignment vertical="center"/>
    </xf>
    <xf numFmtId="167" fontId="1" fillId="3" borderId="14" xfId="8" applyNumberForma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vertical="center"/>
      <protection locked="0"/>
    </xf>
    <xf numFmtId="49" fontId="11" fillId="2" borderId="2" xfId="2" applyNumberFormat="1" applyFont="1" applyFill="1" applyBorder="1" applyAlignment="1" applyProtection="1">
      <alignment vertical="center"/>
    </xf>
    <xf numFmtId="49" fontId="11" fillId="0" borderId="15" xfId="2" applyNumberFormat="1" applyFont="1" applyFill="1" applyBorder="1" applyAlignment="1" applyProtection="1">
      <alignment vertical="center" wrapText="1"/>
    </xf>
    <xf numFmtId="167" fontId="1" fillId="0" borderId="14" xfId="8" applyNumberFormat="1" applyFill="1" applyBorder="1" applyAlignment="1" applyProtection="1">
      <alignment horizontal="right" vertical="center"/>
      <protection locked="0"/>
    </xf>
    <xf numFmtId="0" fontId="11" fillId="0" borderId="15" xfId="2" applyFont="1" applyBorder="1" applyAlignment="1" applyProtection="1">
      <alignment horizontal="justify" vertical="center"/>
    </xf>
    <xf numFmtId="0" fontId="11" fillId="0" borderId="15" xfId="2" applyFont="1" applyBorder="1" applyAlignment="1" applyProtection="1">
      <alignment vertical="center"/>
    </xf>
    <xf numFmtId="0" fontId="11" fillId="2" borderId="8" xfId="2" applyNumberFormat="1" applyFont="1" applyFill="1" applyBorder="1" applyAlignment="1" applyProtection="1">
      <alignment vertical="center"/>
    </xf>
    <xf numFmtId="0" fontId="11" fillId="2" borderId="6" xfId="2" applyNumberFormat="1" applyFont="1" applyFill="1" applyBorder="1" applyAlignment="1" applyProtection="1">
      <alignment horizontal="center" vertical="center"/>
    </xf>
    <xf numFmtId="0" fontId="11" fillId="2" borderId="7" xfId="2" applyNumberFormat="1" applyFont="1" applyFill="1" applyBorder="1" applyAlignment="1" applyProtection="1">
      <alignment horizontal="center" vertical="center"/>
    </xf>
    <xf numFmtId="0" fontId="11" fillId="2" borderId="0" xfId="2" applyNumberFormat="1" applyFont="1" applyFill="1" applyBorder="1" applyAlignment="1" applyProtection="1">
      <alignment horizontal="center" vertical="center"/>
    </xf>
    <xf numFmtId="0" fontId="11" fillId="2" borderId="9" xfId="2" applyNumberFormat="1" applyFont="1" applyFill="1" applyBorder="1" applyAlignment="1" applyProtection="1">
      <alignment horizontal="center" vertical="center"/>
    </xf>
    <xf numFmtId="0" fontId="11" fillId="2" borderId="10" xfId="2" applyNumberFormat="1" applyFont="1" applyFill="1" applyBorder="1" applyAlignment="1" applyProtection="1">
      <alignment horizontal="center" vertical="center"/>
    </xf>
    <xf numFmtId="0" fontId="11" fillId="2" borderId="16" xfId="2" applyNumberFormat="1" applyFont="1" applyFill="1" applyBorder="1" applyAlignment="1" applyProtection="1">
      <alignment vertical="center"/>
    </xf>
    <xf numFmtId="0" fontId="11" fillId="2" borderId="12" xfId="2" applyNumberFormat="1" applyFont="1" applyFill="1" applyBorder="1" applyAlignment="1" applyProtection="1">
      <alignment horizontal="center" vertical="center"/>
    </xf>
    <xf numFmtId="0" fontId="11" fillId="2" borderId="13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vertical="center" wrapText="1"/>
    </xf>
    <xf numFmtId="10" fontId="1" fillId="0" borderId="9" xfId="6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horizontal="right" vertical="center"/>
    </xf>
    <xf numFmtId="0" fontId="11" fillId="0" borderId="0" xfId="2" applyNumberFormat="1" applyFon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horizontal="right" vertical="center"/>
      <protection locked="0"/>
    </xf>
    <xf numFmtId="0" fontId="11" fillId="0" borderId="2" xfId="2" applyNumberFormat="1" applyFont="1" applyFill="1" applyBorder="1" applyAlignment="1" applyProtection="1">
      <alignment vertical="center"/>
    </xf>
    <xf numFmtId="167" fontId="1" fillId="0" borderId="15" xfId="8" applyNumberFormat="1" applyFill="1" applyBorder="1" applyAlignment="1" applyProtection="1">
      <alignment horizontal="right" vertical="center"/>
    </xf>
    <xf numFmtId="10" fontId="1" fillId="0" borderId="15" xfId="6" applyNumberFormat="1" applyFill="1" applyBorder="1" applyAlignment="1" applyProtection="1">
      <alignment horizontal="right" vertical="center"/>
    </xf>
    <xf numFmtId="167" fontId="1" fillId="0" borderId="7" xfId="8" applyNumberFormat="1" applyFill="1" applyBorder="1" applyAlignment="1" applyProtection="1">
      <alignment horizontal="right" vertical="center"/>
    </xf>
    <xf numFmtId="10" fontId="1" fillId="0" borderId="7" xfId="6" applyNumberFormat="1" applyFill="1" applyBorder="1" applyAlignment="1" applyProtection="1">
      <alignment horizontal="right" vertical="center"/>
    </xf>
    <xf numFmtId="10" fontId="1" fillId="0" borderId="10" xfId="6" applyNumberFormat="1" applyFill="1" applyBorder="1" applyAlignment="1" applyProtection="1">
      <alignment horizontal="right" vertical="center"/>
    </xf>
    <xf numFmtId="49" fontId="11" fillId="0" borderId="11" xfId="2" applyNumberFormat="1" applyFon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horizontal="right" vertical="center"/>
      <protection locked="0"/>
    </xf>
    <xf numFmtId="0" fontId="11" fillId="0" borderId="16" xfId="2" applyNumberFormat="1" applyFon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horizontal="right" vertical="center"/>
    </xf>
    <xf numFmtId="167" fontId="1" fillId="0" borderId="15" xfId="8" applyNumberFormat="1" applyFill="1" applyBorder="1" applyAlignment="1" applyProtection="1">
      <alignment horizontal="right" vertical="center"/>
      <protection locked="0"/>
    </xf>
    <xf numFmtId="10" fontId="1" fillId="0" borderId="14" xfId="6" applyNumberFormat="1" applyFill="1" applyBorder="1" applyAlignment="1" applyProtection="1">
      <alignment horizontal="right" vertical="center"/>
    </xf>
    <xf numFmtId="10" fontId="1" fillId="0" borderId="13" xfId="6" applyNumberFormat="1" applyFill="1" applyBorder="1" applyAlignment="1" applyProtection="1">
      <alignment horizontal="right" vertical="center"/>
    </xf>
    <xf numFmtId="0" fontId="0" fillId="0" borderId="0" xfId="0" applyProtection="1"/>
    <xf numFmtId="0" fontId="9" fillId="0" borderId="0" xfId="3" applyNumberFormat="1" applyFont="1" applyFill="1" applyAlignment="1" applyProtection="1"/>
    <xf numFmtId="0" fontId="1" fillId="0" borderId="0" xfId="3" applyProtection="1"/>
    <xf numFmtId="0" fontId="10" fillId="0" borderId="0" xfId="3" applyNumberFormat="1" applyFont="1" applyFill="1" applyAlignment="1" applyProtection="1"/>
    <xf numFmtId="49" fontId="11" fillId="0" borderId="0" xfId="3" applyNumberFormat="1" applyFont="1" applyFill="1" applyAlignment="1" applyProtection="1"/>
    <xf numFmtId="0" fontId="11" fillId="0" borderId="0" xfId="3" applyFont="1" applyFill="1" applyBorder="1" applyProtection="1"/>
    <xf numFmtId="0" fontId="11" fillId="0" borderId="0" xfId="3" applyFont="1" applyFill="1" applyProtection="1"/>
    <xf numFmtId="165" fontId="11" fillId="0" borderId="0" xfId="3" applyNumberFormat="1" applyFont="1" applyFill="1" applyProtection="1"/>
    <xf numFmtId="0" fontId="11" fillId="0" borderId="0" xfId="3" applyFont="1" applyFill="1" applyAlignment="1" applyProtection="1">
      <alignment horizontal="right"/>
    </xf>
    <xf numFmtId="166" fontId="11" fillId="0" borderId="0" xfId="3" applyNumberFormat="1" applyFont="1" applyFill="1" applyAlignment="1" applyProtection="1">
      <alignment horizontal="right"/>
    </xf>
    <xf numFmtId="0" fontId="11" fillId="2" borderId="5" xfId="3" applyFont="1" applyFill="1" applyBorder="1" applyAlignment="1" applyProtection="1"/>
    <xf numFmtId="0" fontId="11" fillId="2" borderId="6" xfId="3" applyFont="1" applyFill="1" applyBorder="1" applyAlignment="1" applyProtection="1">
      <alignment horizontal="center" vertical="center"/>
    </xf>
    <xf numFmtId="0" fontId="11" fillId="2" borderId="7" xfId="3" applyNumberFormat="1" applyFont="1" applyFill="1" applyBorder="1" applyAlignment="1" applyProtection="1">
      <alignment horizontal="center"/>
    </xf>
    <xf numFmtId="0" fontId="11" fillId="2" borderId="3" xfId="3" applyFont="1" applyFill="1" applyBorder="1" applyAlignment="1" applyProtection="1">
      <alignment horizontal="center" vertical="center"/>
    </xf>
    <xf numFmtId="0" fontId="11" fillId="2" borderId="9" xfId="3" applyFont="1" applyFill="1" applyBorder="1" applyAlignment="1" applyProtection="1">
      <alignment horizontal="center" vertical="center"/>
    </xf>
    <xf numFmtId="0" fontId="11" fillId="2" borderId="10" xfId="3" applyNumberFormat="1" applyFont="1" applyFill="1" applyBorder="1" applyAlignment="1" applyProtection="1">
      <alignment horizontal="center"/>
    </xf>
    <xf numFmtId="0" fontId="11" fillId="2" borderId="11" xfId="3" applyFont="1" applyFill="1" applyBorder="1" applyAlignment="1" applyProtection="1"/>
    <xf numFmtId="0" fontId="11" fillId="2" borderId="12" xfId="3" applyFont="1" applyFill="1" applyBorder="1" applyAlignment="1" applyProtection="1"/>
    <xf numFmtId="0" fontId="11" fillId="2" borderId="12" xfId="3" applyFont="1" applyFill="1" applyBorder="1" applyAlignment="1" applyProtection="1">
      <alignment horizontal="center"/>
    </xf>
    <xf numFmtId="0" fontId="11" fillId="2" borderId="13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/>
    <xf numFmtId="164" fontId="1" fillId="0" borderId="6" xfId="9" applyFill="1" applyBorder="1" applyAlignment="1" applyProtection="1">
      <alignment horizontal="right"/>
    </xf>
    <xf numFmtId="10" fontId="1" fillId="0" borderId="6" xfId="7" applyNumberFormat="1" applyFill="1" applyBorder="1" applyAlignment="1" applyProtection="1">
      <alignment horizontal="right"/>
    </xf>
    <xf numFmtId="10" fontId="1" fillId="0" borderId="0" xfId="7" applyNumberFormat="1" applyFill="1" applyBorder="1" applyAlignment="1" applyProtection="1">
      <alignment horizontal="right"/>
    </xf>
    <xf numFmtId="0" fontId="1" fillId="0" borderId="9" xfId="3" applyBorder="1" applyProtection="1"/>
    <xf numFmtId="164" fontId="1" fillId="0" borderId="9" xfId="9" applyFill="1" applyBorder="1" applyAlignment="1" applyProtection="1">
      <alignment horizontal="right"/>
      <protection locked="0"/>
    </xf>
    <xf numFmtId="164" fontId="1" fillId="0" borderId="0" xfId="9" applyFill="1" applyBorder="1" applyAlignment="1" applyProtection="1">
      <alignment horizontal="right"/>
      <protection locked="0"/>
    </xf>
    <xf numFmtId="10" fontId="1" fillId="0" borderId="9" xfId="7" applyNumberFormat="1" applyFill="1" applyBorder="1" applyAlignment="1" applyProtection="1">
      <alignment horizontal="right"/>
    </xf>
    <xf numFmtId="164" fontId="1" fillId="0" borderId="9" xfId="9" applyFill="1" applyBorder="1" applyAlignment="1" applyProtection="1">
      <alignment horizontal="right"/>
    </xf>
    <xf numFmtId="164" fontId="1" fillId="0" borderId="12" xfId="9" applyFill="1" applyBorder="1" applyAlignment="1" applyProtection="1">
      <alignment horizontal="right"/>
      <protection locked="0"/>
    </xf>
    <xf numFmtId="10" fontId="1" fillId="0" borderId="12" xfId="7" applyNumberFormat="1" applyFill="1" applyBorder="1" applyAlignment="1" applyProtection="1">
      <alignment horizontal="right"/>
    </xf>
    <xf numFmtId="164" fontId="1" fillId="0" borderId="12" xfId="9" applyFill="1" applyBorder="1" applyAlignment="1" applyProtection="1">
      <alignment horizontal="right"/>
    </xf>
    <xf numFmtId="0" fontId="11" fillId="2" borderId="1" xfId="3" applyFont="1" applyFill="1" applyBorder="1" applyAlignment="1" applyProtection="1">
      <alignment vertical="center"/>
    </xf>
    <xf numFmtId="164" fontId="1" fillId="2" borderId="14" xfId="9" applyFill="1" applyBorder="1" applyAlignment="1" applyProtection="1">
      <alignment horizontal="right"/>
    </xf>
    <xf numFmtId="10" fontId="1" fillId="2" borderId="14" xfId="7" applyNumberFormat="1" applyFill="1" applyBorder="1" applyAlignment="1" applyProtection="1">
      <alignment horizontal="right"/>
    </xf>
    <xf numFmtId="0" fontId="10" fillId="0" borderId="0" xfId="4" applyNumberFormat="1" applyFont="1" applyFill="1" applyAlignment="1" applyProtection="1"/>
    <xf numFmtId="0" fontId="1" fillId="0" borderId="0" xfId="4" applyProtection="1"/>
    <xf numFmtId="49" fontId="11" fillId="0" borderId="0" xfId="4" applyNumberFormat="1" applyFont="1" applyFill="1" applyAlignment="1" applyProtection="1">
      <alignment horizontal="center"/>
    </xf>
    <xf numFmtId="0" fontId="11" fillId="0" borderId="0" xfId="4" applyFont="1" applyFill="1" applyAlignment="1" applyProtection="1"/>
    <xf numFmtId="0" fontId="11" fillId="0" borderId="0" xfId="4" applyFont="1" applyFill="1" applyAlignment="1" applyProtection="1">
      <alignment horizontal="right"/>
    </xf>
    <xf numFmtId="166" fontId="11" fillId="0" borderId="0" xfId="4" applyNumberFormat="1" applyFont="1" applyFill="1" applyAlignment="1" applyProtection="1">
      <alignment horizontal="right"/>
    </xf>
    <xf numFmtId="0" fontId="10" fillId="2" borderId="5" xfId="4" applyFont="1" applyFill="1" applyBorder="1" applyAlignment="1" applyProtection="1"/>
    <xf numFmtId="49" fontId="10" fillId="2" borderId="7" xfId="4" applyNumberFormat="1" applyFont="1" applyFill="1" applyBorder="1" applyAlignment="1" applyProtection="1">
      <alignment horizontal="center"/>
    </xf>
    <xf numFmtId="0" fontId="10" fillId="2" borderId="7" xfId="4" applyFont="1" applyFill="1" applyBorder="1" applyAlignment="1" applyProtection="1">
      <alignment horizontal="center"/>
    </xf>
    <xf numFmtId="0" fontId="10" fillId="2" borderId="3" xfId="4" applyFont="1" applyFill="1" applyBorder="1" applyAlignment="1" applyProtection="1">
      <alignment horizontal="center"/>
    </xf>
    <xf numFmtId="49" fontId="10" fillId="2" borderId="10" xfId="4" applyNumberFormat="1" applyFont="1" applyFill="1" applyBorder="1" applyAlignment="1" applyProtection="1">
      <alignment horizontal="center"/>
    </xf>
    <xf numFmtId="0" fontId="10" fillId="2" borderId="10" xfId="4" applyFont="1" applyFill="1" applyBorder="1" applyAlignment="1" applyProtection="1">
      <alignment horizontal="center"/>
    </xf>
    <xf numFmtId="0" fontId="10" fillId="2" borderId="11" xfId="4" applyFont="1" applyFill="1" applyBorder="1" applyAlignment="1" applyProtection="1"/>
    <xf numFmtId="49" fontId="10" fillId="2" borderId="12" xfId="4" applyNumberFormat="1" applyFont="1" applyFill="1" applyBorder="1" applyAlignment="1" applyProtection="1">
      <alignment horizontal="center"/>
      <protection locked="0"/>
    </xf>
    <xf numFmtId="49" fontId="10" fillId="2" borderId="13" xfId="4" applyNumberFormat="1" applyFont="1" applyFill="1" applyBorder="1" applyAlignment="1" applyProtection="1">
      <alignment horizontal="center"/>
    </xf>
    <xf numFmtId="0" fontId="10" fillId="2" borderId="13" xfId="4" applyFont="1" applyFill="1" applyBorder="1" applyAlignment="1" applyProtection="1">
      <alignment horizontal="center"/>
      <protection locked="0"/>
    </xf>
    <xf numFmtId="49" fontId="10" fillId="0" borderId="0" xfId="4" applyNumberFormat="1" applyFont="1" applyFill="1" applyBorder="1" applyAlignment="1" applyProtection="1"/>
    <xf numFmtId="4" fontId="13" fillId="0" borderId="7" xfId="10" applyNumberFormat="1" applyFont="1" applyFill="1" applyBorder="1" applyAlignment="1" applyProtection="1"/>
    <xf numFmtId="49" fontId="11" fillId="0" borderId="3" xfId="4" applyNumberFormat="1" applyFont="1" applyFill="1" applyBorder="1" applyAlignment="1" applyProtection="1"/>
    <xf numFmtId="4" fontId="13" fillId="0" borderId="10" xfId="4" applyNumberFormat="1" applyFont="1" applyFill="1" applyBorder="1" applyAlignment="1" applyProtection="1">
      <protection locked="0"/>
    </xf>
    <xf numFmtId="4" fontId="13" fillId="0" borderId="10" xfId="4" applyNumberFormat="1" applyFont="1" applyFill="1" applyBorder="1" applyAlignment="1" applyProtection="1"/>
    <xf numFmtId="49" fontId="10" fillId="0" borderId="3" xfId="4" applyNumberFormat="1" applyFont="1" applyFill="1" applyBorder="1" applyAlignment="1" applyProtection="1">
      <alignment horizontal="left"/>
    </xf>
    <xf numFmtId="4" fontId="13" fillId="0" borderId="10" xfId="10" applyNumberFormat="1" applyFont="1" applyFill="1" applyBorder="1" applyAlignment="1" applyProtection="1"/>
    <xf numFmtId="49" fontId="11" fillId="0" borderId="11" xfId="4" applyNumberFormat="1" applyFont="1" applyFill="1" applyBorder="1" applyAlignment="1" applyProtection="1"/>
    <xf numFmtId="4" fontId="13" fillId="0" borderId="13" xfId="4" applyNumberFormat="1" applyFont="1" applyFill="1" applyBorder="1" applyAlignment="1" applyProtection="1">
      <protection locked="0"/>
    </xf>
    <xf numFmtId="49" fontId="10" fillId="2" borderId="2" xfId="4" applyNumberFormat="1" applyFont="1" applyFill="1" applyBorder="1" applyAlignment="1" applyProtection="1"/>
    <xf numFmtId="4" fontId="13" fillId="2" borderId="15" xfId="10" applyNumberFormat="1" applyFont="1" applyFill="1" applyBorder="1" applyAlignment="1" applyProtection="1"/>
    <xf numFmtId="0" fontId="9" fillId="0" borderId="0" xfId="5" applyNumberFormat="1" applyFont="1" applyFill="1" applyAlignment="1" applyProtection="1">
      <alignment vertical="center"/>
    </xf>
    <xf numFmtId="0" fontId="1" fillId="0" borderId="0" xfId="5" applyProtection="1"/>
    <xf numFmtId="0" fontId="10" fillId="0" borderId="0" xfId="5" applyNumberFormat="1" applyFont="1" applyFill="1" applyAlignment="1" applyProtection="1">
      <alignment vertical="center"/>
    </xf>
    <xf numFmtId="49" fontId="11" fillId="0" borderId="0" xfId="5" applyNumberFormat="1" applyFont="1" applyFill="1" applyAlignment="1" applyProtection="1">
      <alignment vertical="center"/>
    </xf>
    <xf numFmtId="0" fontId="11" fillId="0" borderId="0" xfId="5" applyFont="1" applyFill="1" applyAlignment="1" applyProtection="1">
      <alignment vertical="center"/>
    </xf>
    <xf numFmtId="0" fontId="11" fillId="0" borderId="0" xfId="5" applyFont="1" applyFill="1" applyAlignment="1" applyProtection="1">
      <alignment horizontal="right" vertical="center"/>
    </xf>
    <xf numFmtId="0" fontId="11" fillId="2" borderId="5" xfId="5" applyFont="1" applyFill="1" applyBorder="1" applyAlignment="1" applyProtection="1">
      <alignment vertical="center"/>
    </xf>
    <xf numFmtId="0" fontId="11" fillId="2" borderId="6" xfId="5" applyFont="1" applyFill="1" applyBorder="1" applyAlignment="1" applyProtection="1">
      <alignment horizontal="center" vertical="center"/>
    </xf>
    <xf numFmtId="0" fontId="14" fillId="2" borderId="3" xfId="5" applyFont="1" applyFill="1" applyBorder="1" applyAlignment="1" applyProtection="1">
      <alignment horizontal="center" vertical="center"/>
    </xf>
    <xf numFmtId="0" fontId="11" fillId="2" borderId="9" xfId="5" applyFont="1" applyFill="1" applyBorder="1" applyAlignment="1" applyProtection="1">
      <alignment horizontal="center" vertical="center"/>
    </xf>
    <xf numFmtId="0" fontId="11" fillId="2" borderId="11" xfId="5" applyFont="1" applyFill="1" applyBorder="1" applyAlignment="1" applyProtection="1">
      <alignment vertical="center"/>
    </xf>
    <xf numFmtId="0" fontId="11" fillId="2" borderId="12" xfId="5" applyFont="1" applyFill="1" applyBorder="1" applyAlignment="1" applyProtection="1">
      <alignment vertical="center"/>
    </xf>
    <xf numFmtId="0" fontId="11" fillId="0" borderId="0" xfId="5" applyFont="1" applyFill="1" applyBorder="1" applyAlignment="1" applyProtection="1">
      <alignment vertical="center"/>
    </xf>
    <xf numFmtId="167" fontId="1" fillId="0" borderId="9" xfId="12" applyNumberFormat="1" applyFont="1" applyFill="1" applyBorder="1" applyAlignment="1" applyProtection="1">
      <alignment vertical="center"/>
    </xf>
    <xf numFmtId="167" fontId="1" fillId="0" borderId="9" xfId="12" applyNumberFormat="1" applyFont="1" applyFill="1" applyBorder="1" applyAlignment="1" applyProtection="1">
      <alignment horizontal="right" vertical="center"/>
    </xf>
    <xf numFmtId="167" fontId="1" fillId="0" borderId="9" xfId="12" applyNumberFormat="1" applyFont="1" applyFill="1" applyBorder="1" applyAlignment="1" applyProtection="1">
      <alignment vertical="center"/>
      <protection locked="0"/>
    </xf>
    <xf numFmtId="0" fontId="11" fillId="0" borderId="16" xfId="5" applyFont="1" applyFill="1" applyBorder="1" applyAlignment="1" applyProtection="1">
      <alignment vertical="center"/>
    </xf>
    <xf numFmtId="167" fontId="1" fillId="0" borderId="12" xfId="12" applyNumberFormat="1" applyFont="1" applyFill="1" applyBorder="1" applyAlignment="1" applyProtection="1">
      <alignment vertical="center"/>
      <protection locked="0"/>
    </xf>
    <xf numFmtId="0" fontId="11" fillId="2" borderId="2" xfId="5" applyNumberFormat="1" applyFont="1" applyFill="1" applyBorder="1" applyAlignment="1" applyProtection="1">
      <alignment vertical="center"/>
    </xf>
    <xf numFmtId="167" fontId="1" fillId="2" borderId="14" xfId="12" applyNumberFormat="1" applyFont="1" applyFill="1" applyBorder="1" applyAlignment="1" applyProtection="1">
      <alignment vertical="center"/>
    </xf>
    <xf numFmtId="167" fontId="1" fillId="2" borderId="14" xfId="12" applyNumberFormat="1" applyFont="1" applyFill="1" applyBorder="1" applyAlignment="1" applyProtection="1">
      <alignment horizontal="right" vertical="center"/>
    </xf>
    <xf numFmtId="0" fontId="11" fillId="0" borderId="0" xfId="5" applyNumberFormat="1" applyFont="1" applyFill="1" applyAlignment="1" applyProtection="1">
      <alignment vertical="center"/>
    </xf>
    <xf numFmtId="0" fontId="11" fillId="0" borderId="16" xfId="5" applyNumberFormat="1" applyFont="1" applyFill="1" applyBorder="1" applyAlignment="1" applyProtection="1">
      <alignment vertical="center"/>
    </xf>
    <xf numFmtId="37" fontId="11" fillId="2" borderId="5" xfId="5" applyNumberFormat="1" applyFont="1" applyFill="1" applyBorder="1" applyAlignment="1" applyProtection="1">
      <alignment horizontal="center" vertical="center"/>
    </xf>
    <xf numFmtId="37" fontId="11" fillId="2" borderId="6" xfId="5" applyNumberFormat="1" applyFont="1" applyFill="1" applyBorder="1" applyAlignment="1" applyProtection="1">
      <alignment horizontal="center" vertical="center"/>
    </xf>
    <xf numFmtId="37" fontId="14" fillId="2" borderId="3" xfId="5" applyNumberFormat="1" applyFont="1" applyFill="1" applyBorder="1" applyAlignment="1" applyProtection="1">
      <alignment horizontal="center" vertical="center"/>
    </xf>
    <xf numFmtId="37" fontId="11" fillId="2" borderId="11" xfId="5" applyNumberFormat="1" applyFont="1" applyFill="1" applyBorder="1" applyAlignment="1" applyProtection="1">
      <alignment horizontal="center" vertical="center"/>
    </xf>
    <xf numFmtId="37" fontId="11" fillId="2" borderId="12" xfId="5" applyNumberFormat="1" applyFont="1" applyFill="1" applyBorder="1" applyAlignment="1" applyProtection="1">
      <alignment horizontal="center" vertical="center"/>
    </xf>
    <xf numFmtId="0" fontId="11" fillId="2" borderId="10" xfId="5" applyFont="1" applyFill="1" applyBorder="1" applyAlignment="1" applyProtection="1">
      <alignment horizontal="center" vertical="center"/>
    </xf>
    <xf numFmtId="0" fontId="11" fillId="2" borderId="3" xfId="5" applyFont="1" applyFill="1" applyBorder="1" applyAlignment="1" applyProtection="1">
      <alignment horizontal="center" vertical="center"/>
    </xf>
    <xf numFmtId="37" fontId="11" fillId="0" borderId="0" xfId="5" applyNumberFormat="1" applyFont="1" applyFill="1" applyBorder="1" applyAlignment="1" applyProtection="1">
      <alignment horizontal="left" vertical="center"/>
    </xf>
    <xf numFmtId="167" fontId="1" fillId="0" borderId="9" xfId="12" applyNumberFormat="1" applyFont="1" applyFill="1" applyBorder="1" applyAlignment="1" applyProtection="1">
      <alignment horizontal="right" vertical="center"/>
      <protection locked="0"/>
    </xf>
    <xf numFmtId="37" fontId="11" fillId="0" borderId="11" xfId="5" applyNumberFormat="1" applyFont="1" applyFill="1" applyBorder="1" applyAlignment="1" applyProtection="1">
      <alignment horizontal="left" vertical="center"/>
    </xf>
    <xf numFmtId="167" fontId="1" fillId="0" borderId="11" xfId="12" applyNumberFormat="1" applyFont="1" applyFill="1" applyBorder="1" applyAlignment="1" applyProtection="1">
      <alignment horizontal="right" vertical="center"/>
      <protection locked="0"/>
    </xf>
    <xf numFmtId="49" fontId="11" fillId="2" borderId="2" xfId="5" applyNumberFormat="1" applyFont="1" applyFill="1" applyBorder="1" applyAlignment="1" applyProtection="1">
      <alignment vertical="center"/>
    </xf>
    <xf numFmtId="49" fontId="11" fillId="0" borderId="2" xfId="5" applyNumberFormat="1" applyFont="1" applyFill="1" applyBorder="1" applyAlignment="1" applyProtection="1">
      <alignment vertical="center"/>
    </xf>
    <xf numFmtId="37" fontId="10" fillId="0" borderId="2" xfId="5" applyNumberFormat="1" applyFont="1" applyFill="1" applyBorder="1" applyAlignment="1" applyProtection="1">
      <alignment vertical="center"/>
    </xf>
    <xf numFmtId="49" fontId="11" fillId="2" borderId="1" xfId="5" applyNumberFormat="1" applyFont="1" applyFill="1" applyBorder="1" applyAlignment="1" applyProtection="1">
      <alignment horizontal="justify" vertical="center"/>
    </xf>
    <xf numFmtId="37" fontId="11" fillId="0" borderId="0" xfId="5" applyNumberFormat="1" applyFont="1" applyFill="1" applyBorder="1" applyAlignment="1" applyProtection="1">
      <alignment vertical="center"/>
    </xf>
    <xf numFmtId="0" fontId="11" fillId="2" borderId="13" xfId="5" applyFont="1" applyFill="1" applyBorder="1" applyAlignment="1" applyProtection="1">
      <alignment vertical="center" wrapText="1"/>
    </xf>
    <xf numFmtId="0" fontId="11" fillId="0" borderId="0" xfId="5" applyFont="1" applyBorder="1" applyAlignment="1" applyProtection="1">
      <alignment horizontal="justify" vertical="center" wrapText="1"/>
    </xf>
    <xf numFmtId="167" fontId="1" fillId="0" borderId="6" xfId="12" applyNumberFormat="1" applyFont="1" applyFill="1" applyBorder="1" applyAlignment="1" applyProtection="1">
      <alignment vertical="center"/>
    </xf>
    <xf numFmtId="0" fontId="11" fillId="0" borderId="16" xfId="5" applyFont="1" applyBorder="1" applyAlignment="1" applyProtection="1">
      <alignment horizontal="justify" vertical="center" wrapText="1"/>
    </xf>
    <xf numFmtId="0" fontId="11" fillId="0" borderId="11" xfId="5" applyFont="1" applyBorder="1" applyAlignment="1" applyProtection="1">
      <alignment horizontal="justify" vertical="center" wrapText="1"/>
    </xf>
    <xf numFmtId="37" fontId="11" fillId="0" borderId="0" xfId="5" applyNumberFormat="1" applyFont="1" applyFill="1" applyBorder="1" applyAlignment="1" applyProtection="1">
      <alignment vertical="center" wrapText="1"/>
    </xf>
    <xf numFmtId="0" fontId="11" fillId="2" borderId="13" xfId="5" applyFont="1" applyFill="1" applyBorder="1" applyAlignment="1" applyProtection="1">
      <alignment vertical="center"/>
    </xf>
    <xf numFmtId="0" fontId="11" fillId="2" borderId="16" xfId="5" applyFont="1" applyFill="1" applyBorder="1" applyAlignment="1" applyProtection="1">
      <alignment vertical="center"/>
    </xf>
    <xf numFmtId="0" fontId="11" fillId="0" borderId="11" xfId="5" applyFont="1" applyFill="1" applyBorder="1" applyAlignment="1" applyProtection="1">
      <alignment vertical="center" wrapText="1"/>
    </xf>
    <xf numFmtId="167" fontId="1" fillId="0" borderId="12" xfId="12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 wrapText="1"/>
    </xf>
    <xf numFmtId="0" fontId="11" fillId="2" borderId="13" xfId="5" applyFont="1" applyFill="1" applyBorder="1" applyAlignment="1" applyProtection="1">
      <alignment horizontal="center" vertical="center"/>
    </xf>
    <xf numFmtId="0" fontId="11" fillId="2" borderId="11" xfId="5" applyFont="1" applyFill="1" applyBorder="1" applyAlignment="1" applyProtection="1">
      <alignment horizontal="center" vertical="center"/>
    </xf>
    <xf numFmtId="0" fontId="11" fillId="0" borderId="3" xfId="5" applyFont="1" applyFill="1" applyBorder="1" applyAlignment="1" applyProtection="1">
      <alignment horizontal="left" vertical="center"/>
    </xf>
    <xf numFmtId="167" fontId="1" fillId="0" borderId="3" xfId="12" applyNumberFormat="1" applyFont="1" applyFill="1" applyBorder="1" applyAlignment="1" applyProtection="1">
      <alignment vertical="center"/>
    </xf>
    <xf numFmtId="49" fontId="11" fillId="0" borderId="3" xfId="5" applyNumberFormat="1" applyFont="1" applyFill="1" applyBorder="1" applyAlignment="1" applyProtection="1">
      <alignment vertical="center"/>
    </xf>
    <xf numFmtId="167" fontId="1" fillId="0" borderId="3" xfId="12" applyNumberFormat="1" applyFont="1" applyFill="1" applyBorder="1" applyAlignment="1" applyProtection="1">
      <alignment vertical="center"/>
      <protection locked="0"/>
    </xf>
    <xf numFmtId="49" fontId="11" fillId="0" borderId="11" xfId="5" applyNumberFormat="1" applyFont="1" applyFill="1" applyBorder="1" applyAlignment="1" applyProtection="1">
      <alignment vertical="center"/>
    </xf>
    <xf numFmtId="167" fontId="1" fillId="0" borderId="11" xfId="12" applyNumberFormat="1" applyFont="1" applyFill="1" applyBorder="1" applyAlignment="1" applyProtection="1">
      <alignment vertical="center"/>
      <protection locked="0"/>
    </xf>
    <xf numFmtId="167" fontId="1" fillId="0" borderId="11" xfId="12" applyNumberFormat="1" applyFont="1" applyFill="1" applyBorder="1" applyAlignment="1" applyProtection="1">
      <alignment vertical="center"/>
    </xf>
    <xf numFmtId="0" fontId="11" fillId="0" borderId="8" xfId="5" applyNumberFormat="1" applyFont="1" applyFill="1" applyBorder="1" applyAlignment="1" applyProtection="1">
      <alignment vertical="center"/>
      <protection locked="0"/>
    </xf>
    <xf numFmtId="0" fontId="11" fillId="0" borderId="0" xfId="5" applyFont="1" applyFill="1" applyAlignment="1" applyProtection="1">
      <alignment vertical="center"/>
      <protection locked="0"/>
    </xf>
    <xf numFmtId="0" fontId="9" fillId="0" borderId="0" xfId="0" applyNumberFormat="1" applyFont="1" applyFill="1" applyAlignment="1"/>
    <xf numFmtId="0" fontId="11" fillId="0" borderId="0" xfId="0" applyFont="1" applyFill="1"/>
    <xf numFmtId="0" fontId="11" fillId="0" borderId="0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166" fontId="11" fillId="0" borderId="0" xfId="0" applyNumberFormat="1" applyFont="1" applyFill="1" applyAlignment="1">
      <alignment horizontal="right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/>
    <xf numFmtId="0" fontId="11" fillId="0" borderId="0" xfId="0" applyFont="1" applyFill="1" applyAlignment="1"/>
    <xf numFmtId="0" fontId="11" fillId="0" borderId="0" xfId="0" applyNumberFormat="1" applyFont="1" applyFill="1" applyAlignment="1"/>
    <xf numFmtId="0" fontId="11" fillId="2" borderId="1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13" xfId="0" applyNumberFormat="1" applyFont="1" applyFill="1" applyBorder="1" applyAlignment="1">
      <alignment horizontal="center" vertical="center"/>
    </xf>
    <xf numFmtId="0" fontId="11" fillId="2" borderId="16" xfId="0" applyNumberFormat="1" applyFont="1" applyFill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0" fontId="11" fillId="0" borderId="2" xfId="0" applyFont="1" applyFill="1" applyBorder="1"/>
    <xf numFmtId="0" fontId="11" fillId="0" borderId="2" xfId="0" applyFont="1" applyFill="1" applyBorder="1" applyAlignment="1">
      <alignment vertical="center"/>
    </xf>
    <xf numFmtId="0" fontId="11" fillId="0" borderId="2" xfId="0" applyNumberFormat="1" applyFont="1" applyFill="1" applyBorder="1" applyAlignment="1"/>
    <xf numFmtId="0" fontId="11" fillId="2" borderId="5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vertical="center"/>
    </xf>
    <xf numFmtId="0" fontId="11" fillId="2" borderId="2" xfId="0" applyFont="1" applyFill="1" applyBorder="1"/>
    <xf numFmtId="0" fontId="11" fillId="0" borderId="8" xfId="0" applyNumberFormat="1" applyFont="1" applyFill="1" applyBorder="1" applyAlignment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Border="1" applyProtection="1">
      <protection locked="0"/>
    </xf>
    <xf numFmtId="0" fontId="1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166" fontId="11" fillId="0" borderId="0" xfId="0" applyNumberFormat="1" applyFont="1" applyFill="1" applyAlignment="1">
      <alignment horizontal="righ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 applyProtection="1">
      <alignment horizontal="center" vertical="center"/>
      <protection locked="0"/>
    </xf>
    <xf numFmtId="49" fontId="11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 applyProtection="1">
      <alignment vertical="center"/>
      <protection locked="0"/>
    </xf>
    <xf numFmtId="4" fontId="11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0" applyNumberFormat="1" applyFont="1" applyFill="1" applyBorder="1" applyAlignment="1">
      <alignment vertical="center"/>
    </xf>
    <xf numFmtId="4" fontId="11" fillId="0" borderId="9" xfId="0" applyNumberFormat="1" applyFont="1" applyFill="1" applyBorder="1" applyAlignment="1" applyProtection="1">
      <alignment vertical="center"/>
      <protection locked="0"/>
    </xf>
    <xf numFmtId="4" fontId="11" fillId="0" borderId="10" xfId="0" applyNumberFormat="1" applyFont="1" applyFill="1" applyBorder="1" applyAlignment="1" applyProtection="1">
      <alignment vertical="center"/>
      <protection locked="0"/>
    </xf>
    <xf numFmtId="4" fontId="11" fillId="0" borderId="9" xfId="0" applyNumberFormat="1" applyFont="1" applyFill="1" applyBorder="1" applyAlignment="1">
      <alignment vertical="center"/>
    </xf>
    <xf numFmtId="4" fontId="11" fillId="0" borderId="10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vertical="center"/>
    </xf>
    <xf numFmtId="4" fontId="11" fillId="2" borderId="14" xfId="0" applyNumberFormat="1" applyFont="1" applyFill="1" applyBorder="1" applyAlignment="1">
      <alignment vertical="center"/>
    </xf>
    <xf numFmtId="4" fontId="11" fillId="2" borderId="15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4" fontId="11" fillId="0" borderId="9" xfId="0" applyNumberFormat="1" applyFont="1" applyFill="1" applyBorder="1" applyAlignment="1">
      <alignment vertical="center" wrapText="1"/>
    </xf>
    <xf numFmtId="4" fontId="11" fillId="0" borderId="10" xfId="0" applyNumberFormat="1" applyFont="1" applyFill="1" applyBorder="1" applyAlignment="1">
      <alignment vertical="center" wrapText="1"/>
    </xf>
    <xf numFmtId="4" fontId="11" fillId="0" borderId="9" xfId="0" applyNumberFormat="1" applyFont="1" applyFill="1" applyBorder="1" applyAlignment="1" applyProtection="1">
      <alignment vertical="center" wrapText="1"/>
      <protection locked="0"/>
    </xf>
    <xf numFmtId="4" fontId="11" fillId="0" borderId="10" xfId="0" applyNumberFormat="1" applyFont="1" applyFill="1" applyBorder="1" applyAlignment="1" applyProtection="1">
      <alignment vertical="center" wrapText="1"/>
      <protection locked="0"/>
    </xf>
    <xf numFmtId="0" fontId="11" fillId="0" borderId="0" xfId="0" applyNumberFormat="1" applyFont="1" applyFill="1" applyAlignment="1">
      <alignment vertical="center"/>
    </xf>
    <xf numFmtId="0" fontId="11" fillId="2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vertical="center"/>
    </xf>
    <xf numFmtId="37" fontId="11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vertical="center"/>
      <protection locked="0"/>
    </xf>
    <xf numFmtId="0" fontId="15" fillId="0" borderId="0" xfId="0" applyNumberFormat="1" applyFont="1" applyFill="1" applyAlignment="1"/>
    <xf numFmtId="49" fontId="11" fillId="0" borderId="0" xfId="0" applyNumberFormat="1" applyFont="1" applyFill="1" applyAlignment="1"/>
    <xf numFmtId="0" fontId="11" fillId="0" borderId="16" xfId="0" applyFont="1" applyFill="1" applyBorder="1" applyAlignment="1"/>
    <xf numFmtId="39" fontId="11" fillId="0" borderId="9" xfId="0" applyNumberFormat="1" applyFont="1" applyFill="1" applyBorder="1" applyAlignment="1"/>
    <xf numFmtId="39" fontId="11" fillId="0" borderId="10" xfId="0" applyNumberFormat="1" applyFont="1" applyFill="1" applyBorder="1" applyAlignment="1"/>
    <xf numFmtId="39" fontId="11" fillId="0" borderId="9" xfId="0" applyNumberFormat="1" applyFont="1" applyFill="1" applyBorder="1" applyAlignment="1" applyProtection="1">
      <protection locked="0"/>
    </xf>
    <xf numFmtId="39" fontId="11" fillId="0" borderId="10" xfId="0" applyNumberFormat="1" applyFont="1" applyFill="1" applyBorder="1" applyAlignment="1" applyProtection="1">
      <protection locked="0"/>
    </xf>
    <xf numFmtId="49" fontId="11" fillId="2" borderId="2" xfId="0" applyNumberFormat="1" applyFont="1" applyFill="1" applyBorder="1" applyAlignment="1"/>
    <xf numFmtId="39" fontId="11" fillId="2" borderId="14" xfId="0" applyNumberFormat="1" applyFont="1" applyFill="1" applyBorder="1" applyAlignment="1"/>
    <xf numFmtId="39" fontId="11" fillId="2" borderId="15" xfId="0" applyNumberFormat="1" applyFont="1" applyFill="1" applyBorder="1" applyAlignment="1"/>
    <xf numFmtId="0" fontId="10" fillId="0" borderId="0" xfId="0" applyFont="1" applyFill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10" fontId="11" fillId="0" borderId="0" xfId="0" applyNumberFormat="1" applyFont="1" applyFill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4" xfId="0" applyNumberFormat="1" applyFont="1" applyFill="1" applyBorder="1" applyAlignment="1">
      <alignment vertical="center"/>
    </xf>
    <xf numFmtId="10" fontId="11" fillId="0" borderId="15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3" xfId="0" applyFont="1" applyFill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4" fontId="0" fillId="0" borderId="5" xfId="0" applyNumberFormat="1" applyFont="1" applyFill="1" applyBorder="1" applyAlignment="1">
      <alignment vertical="center"/>
    </xf>
    <xf numFmtId="4" fontId="0" fillId="0" borderId="3" xfId="0" applyNumberFormat="1" applyFont="1" applyFill="1" applyBorder="1" applyAlignment="1" applyProtection="1">
      <alignment vertical="center"/>
      <protection locked="0"/>
    </xf>
    <xf numFmtId="4" fontId="11" fillId="0" borderId="1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3" xfId="0" applyNumberFormat="1" applyFont="1" applyBorder="1" applyAlignment="1" applyProtection="1">
      <alignment horizontal="right" vertical="center" wrapText="1"/>
      <protection locked="0"/>
    </xf>
    <xf numFmtId="4" fontId="11" fillId="0" borderId="3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4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1" fillId="0" borderId="16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6" xfId="0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4" fontId="11" fillId="0" borderId="11" xfId="0" applyNumberFormat="1" applyFont="1" applyFill="1" applyBorder="1" applyAlignment="1">
      <alignment horizontal="right" vertical="center"/>
    </xf>
    <xf numFmtId="10" fontId="11" fillId="0" borderId="17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horizontal="right" vertical="center" wrapText="1"/>
    </xf>
    <xf numFmtId="4" fontId="11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9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>
      <alignment horizontal="right" vertical="center" wrapText="1"/>
    </xf>
    <xf numFmtId="4" fontId="11" fillId="0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 wrapText="1"/>
    </xf>
    <xf numFmtId="10" fontId="11" fillId="0" borderId="10" xfId="0" applyNumberFormat="1" applyFont="1" applyFill="1" applyBorder="1" applyAlignment="1">
      <alignment vertical="center"/>
    </xf>
    <xf numFmtId="49" fontId="11" fillId="0" borderId="8" xfId="0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Fill="1" applyBorder="1" applyAlignment="1">
      <alignment vertical="center"/>
    </xf>
    <xf numFmtId="4" fontId="11" fillId="0" borderId="8" xfId="0" applyNumberFormat="1" applyFont="1" applyFill="1" applyBorder="1" applyAlignment="1" applyProtection="1">
      <alignment vertical="center"/>
      <protection locked="0"/>
    </xf>
    <xf numFmtId="4" fontId="11" fillId="0" borderId="7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4" fontId="11" fillId="0" borderId="13" xfId="0" applyNumberFormat="1" applyFont="1" applyFill="1" applyBorder="1" applyAlignment="1" applyProtection="1">
      <alignment vertical="center"/>
      <protection locked="0"/>
    </xf>
    <xf numFmtId="0" fontId="18" fillId="0" borderId="8" xfId="0" applyNumberFormat="1" applyFont="1" applyFill="1" applyBorder="1" applyAlignment="1" applyProtection="1">
      <protection locked="0"/>
    </xf>
    <xf numFmtId="0" fontId="18" fillId="0" borderId="0" xfId="0" applyFont="1" applyFill="1" applyAlignment="1" applyProtection="1">
      <protection locked="0"/>
    </xf>
    <xf numFmtId="0" fontId="19" fillId="0" borderId="0" xfId="0" applyFont="1" applyAlignment="1"/>
    <xf numFmtId="4" fontId="11" fillId="0" borderId="6" xfId="0" applyNumberFormat="1" applyFont="1" applyFill="1" applyBorder="1" applyAlignment="1">
      <alignment horizontal="right" vertical="center"/>
    </xf>
    <xf numFmtId="10" fontId="11" fillId="0" borderId="0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 applyProtection="1">
      <alignment horizontal="right" vertical="center"/>
      <protection locked="0"/>
    </xf>
    <xf numFmtId="4" fontId="0" fillId="0" borderId="9" xfId="0" applyNumberFormat="1" applyBorder="1" applyAlignment="1">
      <alignment horizontal="right" vertical="center"/>
    </xf>
    <xf numFmtId="4" fontId="0" fillId="0" borderId="9" xfId="0" applyNumberFormat="1" applyBorder="1" applyAlignment="1" applyProtection="1">
      <alignment horizontal="right" vertical="center"/>
      <protection locked="0"/>
    </xf>
    <xf numFmtId="4" fontId="0" fillId="0" borderId="12" xfId="0" applyNumberFormat="1" applyBorder="1" applyAlignment="1">
      <alignment horizontal="right" vertical="center"/>
    </xf>
    <xf numFmtId="10" fontId="11" fillId="0" borderId="1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1" fillId="0" borderId="18" xfId="0" applyFont="1" applyBorder="1" applyAlignment="1">
      <alignment horizontal="left" vertical="center" wrapText="1"/>
    </xf>
    <xf numFmtId="166" fontId="11" fillId="0" borderId="18" xfId="0" applyNumberFormat="1" applyFont="1" applyBorder="1" applyAlignment="1">
      <alignment horizontal="right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4" fontId="11" fillId="0" borderId="20" xfId="0" applyNumberFormat="1" applyFont="1" applyBorder="1" applyAlignment="1">
      <alignment horizontal="right" vertical="center" wrapText="1"/>
    </xf>
    <xf numFmtId="0" fontId="11" fillId="2" borderId="21" xfId="0" applyFont="1" applyFill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right" vertical="center" wrapText="1"/>
    </xf>
    <xf numFmtId="0" fontId="9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166" fontId="25" fillId="0" borderId="16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</xf>
    <xf numFmtId="4" fontId="25" fillId="0" borderId="6" xfId="0" applyNumberFormat="1" applyFont="1" applyFill="1" applyBorder="1" applyAlignment="1" applyProtection="1">
      <alignment horizontal="right" vertical="center"/>
      <protection locked="0"/>
    </xf>
    <xf numFmtId="4" fontId="25" fillId="0" borderId="6" xfId="0" applyNumberFormat="1" applyFont="1" applyFill="1" applyBorder="1" applyAlignment="1" applyProtection="1">
      <alignment horizontal="right" vertical="center"/>
    </xf>
    <xf numFmtId="4" fontId="25" fillId="0" borderId="7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Fill="1" applyBorder="1" applyAlignment="1" applyProtection="1">
      <alignment horizontal="center" vertical="center"/>
    </xf>
    <xf numFmtId="4" fontId="25" fillId="0" borderId="9" xfId="0" applyNumberFormat="1" applyFont="1" applyFill="1" applyBorder="1" applyAlignment="1" applyProtection="1">
      <alignment horizontal="right" vertical="center"/>
      <protection locked="0"/>
    </xf>
    <xf numFmtId="4" fontId="25" fillId="0" borderId="9" xfId="0" applyNumberFormat="1" applyFont="1" applyFill="1" applyBorder="1" applyAlignment="1" applyProtection="1">
      <alignment horizontal="right" vertical="center"/>
    </xf>
    <xf numFmtId="4" fontId="25" fillId="0" borderId="10" xfId="0" applyNumberFormat="1" applyFont="1" applyFill="1" applyBorder="1" applyAlignment="1" applyProtection="1">
      <alignment horizontal="right" vertical="center"/>
    </xf>
    <xf numFmtId="0" fontId="25" fillId="0" borderId="11" xfId="0" applyFont="1" applyFill="1" applyBorder="1" applyAlignment="1" applyProtection="1">
      <alignment horizontal="center" vertical="center"/>
    </xf>
    <xf numFmtId="4" fontId="25" fillId="0" borderId="12" xfId="0" applyNumberFormat="1" applyFont="1" applyFill="1" applyBorder="1" applyAlignment="1" applyProtection="1">
      <alignment horizontal="right" vertical="center"/>
      <protection locked="0"/>
    </xf>
    <xf numFmtId="0" fontId="25" fillId="0" borderId="8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>
      <alignment vertical="center"/>
    </xf>
    <xf numFmtId="166" fontId="25" fillId="0" borderId="0" xfId="0" applyNumberFormat="1" applyFont="1" applyFill="1" applyAlignment="1">
      <alignment horizontal="right" vertical="center"/>
    </xf>
    <xf numFmtId="4" fontId="25" fillId="0" borderId="9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 applyProtection="1">
      <alignment vertical="center"/>
      <protection locked="0"/>
    </xf>
    <xf numFmtId="4" fontId="25" fillId="0" borderId="10" xfId="0" applyNumberFormat="1" applyFont="1" applyFill="1" applyBorder="1" applyAlignment="1">
      <alignment vertical="center"/>
    </xf>
    <xf numFmtId="0" fontId="25" fillId="0" borderId="16" xfId="0" applyFont="1" applyFill="1" applyBorder="1" applyAlignment="1">
      <alignment vertical="center"/>
    </xf>
    <xf numFmtId="4" fontId="25" fillId="0" borderId="13" xfId="0" applyNumberFormat="1" applyFont="1" applyFill="1" applyBorder="1" applyAlignment="1" applyProtection="1">
      <alignment vertical="center"/>
      <protection locked="0"/>
    </xf>
    <xf numFmtId="4" fontId="25" fillId="0" borderId="13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 indent="1"/>
    </xf>
    <xf numFmtId="37" fontId="25" fillId="0" borderId="0" xfId="0" applyNumberFormat="1" applyFont="1" applyFill="1" applyBorder="1" applyAlignment="1">
      <alignment horizontal="center" vertical="center"/>
    </xf>
    <xf numFmtId="37" fontId="25" fillId="0" borderId="7" xfId="0" applyNumberFormat="1" applyFont="1" applyFill="1" applyBorder="1" applyAlignment="1">
      <alignment horizontal="center" vertical="center"/>
    </xf>
    <xf numFmtId="37" fontId="25" fillId="0" borderId="12" xfId="0" applyNumberFormat="1" applyFont="1" applyFill="1" applyBorder="1" applyAlignment="1">
      <alignment horizontal="center" vertical="center"/>
    </xf>
    <xf numFmtId="37" fontId="25" fillId="0" borderId="10" xfId="0" applyNumberFormat="1" applyFont="1" applyFill="1" applyBorder="1" applyAlignment="1">
      <alignment horizontal="center" vertical="center"/>
    </xf>
    <xf numFmtId="37" fontId="25" fillId="0" borderId="9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49" fontId="25" fillId="0" borderId="0" xfId="0" applyNumberFormat="1" applyFont="1" applyFill="1" applyBorder="1" applyAlignment="1">
      <alignment vertical="center"/>
    </xf>
    <xf numFmtId="4" fontId="25" fillId="0" borderId="10" xfId="0" applyNumberFormat="1" applyFont="1" applyFill="1" applyBorder="1" applyAlignment="1" applyProtection="1">
      <alignment horizontal="right" vertical="center"/>
      <protection locked="0"/>
    </xf>
    <xf numFmtId="49" fontId="25" fillId="0" borderId="2" xfId="0" applyNumberFormat="1" applyFont="1" applyFill="1" applyBorder="1" applyAlignment="1">
      <alignment horizontal="left" vertical="center" indent="1"/>
    </xf>
    <xf numFmtId="37" fontId="25" fillId="0" borderId="8" xfId="0" applyNumberFormat="1" applyFont="1" applyFill="1" applyBorder="1" applyAlignment="1">
      <alignment vertical="center"/>
    </xf>
    <xf numFmtId="37" fontId="25" fillId="0" borderId="2" xfId="0" applyNumberFormat="1" applyFont="1" applyFill="1" applyBorder="1" applyAlignment="1">
      <alignment vertical="center"/>
    </xf>
    <xf numFmtId="37" fontId="25" fillId="0" borderId="6" xfId="0" applyNumberFormat="1" applyFont="1" applyFill="1" applyBorder="1" applyAlignment="1" applyProtection="1">
      <alignment horizontal="center" vertical="center"/>
      <protection locked="0"/>
    </xf>
    <xf numFmtId="37" fontId="25" fillId="0" borderId="13" xfId="0" applyNumberFormat="1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vertical="center"/>
    </xf>
    <xf numFmtId="4" fontId="25" fillId="0" borderId="14" xfId="0" applyNumberFormat="1" applyFont="1" applyFill="1" applyBorder="1" applyAlignment="1" applyProtection="1">
      <alignment horizontal="right" vertical="center"/>
      <protection locked="0"/>
    </xf>
    <xf numFmtId="4" fontId="25" fillId="0" borderId="2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66" fontId="29" fillId="0" borderId="0" xfId="0" applyNumberFormat="1" applyFont="1" applyFill="1" applyAlignment="1">
      <alignment horizontal="right" vertical="center"/>
    </xf>
    <xf numFmtId="0" fontId="29" fillId="2" borderId="8" xfId="0" applyFont="1" applyFill="1" applyBorder="1" applyAlignment="1">
      <alignment vertical="center"/>
    </xf>
    <xf numFmtId="0" fontId="30" fillId="2" borderId="6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vertical="center"/>
    </xf>
    <xf numFmtId="0" fontId="30" fillId="2" borderId="12" xfId="0" applyFont="1" applyFill="1" applyBorder="1" applyAlignment="1">
      <alignment vertical="center"/>
    </xf>
    <xf numFmtId="0" fontId="30" fillId="2" borderId="13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vertical="center" wrapText="1"/>
    </xf>
    <xf numFmtId="4" fontId="29" fillId="0" borderId="9" xfId="0" applyNumberFormat="1" applyFont="1" applyFill="1" applyBorder="1" applyAlignment="1">
      <alignment vertical="center"/>
    </xf>
    <xf numFmtId="4" fontId="29" fillId="0" borderId="9" xfId="0" applyNumberFormat="1" applyFont="1" applyFill="1" applyBorder="1" applyAlignment="1">
      <alignment horizontal="right" vertical="center"/>
    </xf>
    <xf numFmtId="10" fontId="29" fillId="0" borderId="10" xfId="0" applyNumberFormat="1" applyFont="1" applyFill="1" applyBorder="1" applyAlignment="1">
      <alignment horizontal="center" vertical="center"/>
    </xf>
    <xf numFmtId="0" fontId="29" fillId="4" borderId="0" xfId="0" applyFont="1" applyFill="1" applyAlignment="1">
      <alignment vertical="center" wrapText="1"/>
    </xf>
    <xf numFmtId="4" fontId="29" fillId="0" borderId="9" xfId="0" applyNumberFormat="1" applyFont="1" applyFill="1" applyBorder="1" applyAlignment="1" applyProtection="1">
      <alignment vertical="center" wrapText="1"/>
      <protection locked="0"/>
    </xf>
    <xf numFmtId="4" fontId="29" fillId="0" borderId="9" xfId="0" applyNumberFormat="1" applyFont="1" applyFill="1" applyBorder="1" applyAlignment="1" applyProtection="1">
      <alignment vertical="center"/>
      <protection locked="0"/>
    </xf>
    <xf numFmtId="0" fontId="30" fillId="0" borderId="2" xfId="0" applyFont="1" applyFill="1" applyBorder="1" applyAlignment="1">
      <alignment vertical="center" wrapText="1"/>
    </xf>
    <xf numFmtId="4" fontId="30" fillId="0" borderId="14" xfId="0" applyNumberFormat="1" applyFont="1" applyFill="1" applyBorder="1" applyAlignment="1">
      <alignment vertical="center"/>
    </xf>
    <xf numFmtId="4" fontId="30" fillId="0" borderId="14" xfId="0" applyNumberFormat="1" applyFont="1" applyFill="1" applyBorder="1" applyAlignment="1">
      <alignment horizontal="right" vertical="center"/>
    </xf>
    <xf numFmtId="10" fontId="29" fillId="0" borderId="15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9" fillId="4" borderId="0" xfId="0" applyFont="1" applyFill="1" applyBorder="1" applyAlignment="1">
      <alignment vertical="center"/>
    </xf>
    <xf numFmtId="4" fontId="30" fillId="0" borderId="10" xfId="0" applyNumberFormat="1" applyFont="1" applyFill="1" applyBorder="1" applyAlignment="1" applyProtection="1">
      <alignment horizontal="right" vertical="center"/>
      <protection locked="0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Alignment="1">
      <alignment vertical="center"/>
    </xf>
    <xf numFmtId="0" fontId="29" fillId="4" borderId="16" xfId="0" applyFont="1" applyFill="1" applyBorder="1" applyAlignment="1">
      <alignment vertical="center"/>
    </xf>
    <xf numFmtId="4" fontId="30" fillId="0" borderId="13" xfId="0" applyNumberFormat="1" applyFont="1" applyFill="1" applyBorder="1" applyAlignment="1" applyProtection="1">
      <alignment horizontal="right" vertical="center"/>
      <protection locked="0"/>
    </xf>
    <xf numFmtId="4" fontId="29" fillId="0" borderId="13" xfId="0" applyNumberFormat="1" applyFont="1" applyFill="1" applyBorder="1" applyAlignment="1" applyProtection="1">
      <alignment horizontal="right" vertical="center"/>
      <protection locked="0"/>
    </xf>
    <xf numFmtId="0" fontId="30" fillId="0" borderId="2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30" fillId="2" borderId="8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vertical="center"/>
    </xf>
    <xf numFmtId="4" fontId="29" fillId="0" borderId="6" xfId="0" applyNumberFormat="1" applyFont="1" applyFill="1" applyBorder="1" applyAlignment="1">
      <alignment horizontal="right" vertical="center"/>
    </xf>
    <xf numFmtId="10" fontId="29" fillId="0" borderId="0" xfId="0" applyNumberFormat="1" applyFont="1" applyFill="1" applyBorder="1" applyAlignment="1">
      <alignment horizontal="center" vertical="center"/>
    </xf>
    <xf numFmtId="4" fontId="29" fillId="0" borderId="9" xfId="0" applyNumberFormat="1" applyFont="1" applyFill="1" applyBorder="1" applyAlignment="1" applyProtection="1">
      <alignment horizontal="right" vertical="center"/>
      <protection locked="0"/>
    </xf>
    <xf numFmtId="0" fontId="30" fillId="4" borderId="2" xfId="0" applyFont="1" applyFill="1" applyBorder="1" applyAlignment="1">
      <alignment vertical="center"/>
    </xf>
    <xf numFmtId="4" fontId="29" fillId="0" borderId="14" xfId="0" applyNumberFormat="1" applyFont="1" applyFill="1" applyBorder="1" applyAlignment="1">
      <alignment horizontal="right" vertical="center"/>
    </xf>
    <xf numFmtId="10" fontId="29" fillId="0" borderId="14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0" fillId="2" borderId="13" xfId="0" applyFont="1" applyFill="1" applyBorder="1" applyAlignment="1">
      <alignment vertical="center"/>
    </xf>
    <xf numFmtId="0" fontId="29" fillId="4" borderId="8" xfId="0" applyFont="1" applyFill="1" applyBorder="1" applyAlignment="1">
      <alignment horizontal="left" vertical="center"/>
    </xf>
    <xf numFmtId="4" fontId="29" fillId="0" borderId="6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vertical="center"/>
    </xf>
    <xf numFmtId="0" fontId="29" fillId="4" borderId="3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horizontal="left" vertical="center" wrapText="1"/>
    </xf>
    <xf numFmtId="0" fontId="29" fillId="4" borderId="3" xfId="0" applyFont="1" applyFill="1" applyBorder="1" applyAlignment="1">
      <alignment horizontal="left" vertical="center" wrapText="1"/>
    </xf>
    <xf numFmtId="0" fontId="29" fillId="4" borderId="16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vertical="center" wrapText="1"/>
    </xf>
    <xf numFmtId="4" fontId="29" fillId="0" borderId="15" xfId="0" applyNumberFormat="1" applyFont="1" applyFill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30" fillId="4" borderId="0" xfId="0" applyFont="1" applyFill="1" applyBorder="1" applyAlignment="1">
      <alignment horizontal="left" vertical="center" wrapText="1"/>
    </xf>
    <xf numFmtId="4" fontId="30" fillId="4" borderId="15" xfId="0" applyNumberFormat="1" applyFont="1" applyFill="1" applyBorder="1" applyAlignment="1">
      <alignment horizontal="right" vertical="center" wrapText="1"/>
    </xf>
    <xf numFmtId="4" fontId="30" fillId="0" borderId="15" xfId="0" applyNumberFormat="1" applyFont="1" applyFill="1" applyBorder="1" applyAlignment="1">
      <alignment horizontal="right" vertical="center" wrapText="1"/>
    </xf>
    <xf numFmtId="0" fontId="30" fillId="0" borderId="8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4" fontId="30" fillId="0" borderId="6" xfId="0" applyNumberFormat="1" applyFont="1" applyFill="1" applyBorder="1" applyAlignment="1" applyProtection="1">
      <alignment vertical="center" wrapText="1"/>
      <protection locked="0"/>
    </xf>
    <xf numFmtId="4" fontId="30" fillId="0" borderId="5" xfId="0" applyNumberFormat="1" applyFont="1" applyFill="1" applyBorder="1" applyAlignment="1" applyProtection="1">
      <alignment vertical="center" wrapText="1"/>
      <protection locked="0"/>
    </xf>
    <xf numFmtId="4" fontId="29" fillId="0" borderId="6" xfId="0" applyNumberFormat="1" applyFont="1" applyFill="1" applyBorder="1" applyAlignment="1" applyProtection="1">
      <alignment vertical="center"/>
      <protection locked="0"/>
    </xf>
    <xf numFmtId="4" fontId="29" fillId="0" borderId="5" xfId="0" applyNumberFormat="1" applyFont="1" applyFill="1" applyBorder="1" applyAlignment="1" applyProtection="1">
      <alignment vertical="center"/>
      <protection locked="0"/>
    </xf>
    <xf numFmtId="4" fontId="29" fillId="0" borderId="8" xfId="0" applyNumberFormat="1" applyFont="1" applyBorder="1" applyAlignment="1" applyProtection="1">
      <alignment vertical="center"/>
      <protection locked="0"/>
    </xf>
    <xf numFmtId="4" fontId="30" fillId="0" borderId="9" xfId="0" applyNumberFormat="1" applyFont="1" applyFill="1" applyBorder="1" applyAlignment="1" applyProtection="1">
      <alignment vertical="center" wrapText="1"/>
      <protection locked="0"/>
    </xf>
    <xf numFmtId="4" fontId="30" fillId="0" borderId="3" xfId="0" applyNumberFormat="1" applyFont="1" applyFill="1" applyBorder="1" applyAlignment="1" applyProtection="1">
      <alignment vertical="center" wrapText="1"/>
      <protection locked="0"/>
    </xf>
    <xf numFmtId="4" fontId="29" fillId="0" borderId="3" xfId="0" applyNumberFormat="1" applyFont="1" applyFill="1" applyBorder="1" applyAlignment="1" applyProtection="1">
      <alignment vertical="center"/>
      <protection locked="0"/>
    </xf>
    <xf numFmtId="4" fontId="29" fillId="0" borderId="0" xfId="0" applyNumberFormat="1" applyFont="1" applyBorder="1" applyAlignment="1" applyProtection="1">
      <alignment vertical="center"/>
      <protection locked="0"/>
    </xf>
    <xf numFmtId="4" fontId="29" fillId="0" borderId="9" xfId="0" applyNumberFormat="1" applyFont="1" applyFill="1" applyBorder="1" applyAlignment="1" applyProtection="1">
      <alignment horizontal="center" vertical="center"/>
      <protection locked="0"/>
    </xf>
    <xf numFmtId="4" fontId="29" fillId="0" borderId="3" xfId="0" applyNumberFormat="1" applyFont="1" applyFill="1" applyBorder="1" applyAlignment="1" applyProtection="1">
      <alignment horizontal="center" vertical="center"/>
      <protection locked="0"/>
    </xf>
    <xf numFmtId="4" fontId="30" fillId="0" borderId="12" xfId="0" applyNumberFormat="1" applyFont="1" applyFill="1" applyBorder="1" applyAlignment="1">
      <alignment vertical="center" wrapText="1"/>
    </xf>
    <xf numFmtId="4" fontId="30" fillId="0" borderId="13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4" fontId="30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2" xfId="0" applyNumberFormat="1" applyFont="1" applyFill="1" applyBorder="1" applyAlignment="1">
      <alignment horizontal="right" vertical="center" wrapText="1"/>
    </xf>
    <xf numFmtId="4" fontId="30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16" xfId="0" applyFont="1" applyFill="1" applyBorder="1" applyAlignment="1">
      <alignment vertical="center"/>
    </xf>
    <xf numFmtId="0" fontId="31" fillId="2" borderId="8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 wrapText="1"/>
    </xf>
    <xf numFmtId="10" fontId="29" fillId="0" borderId="3" xfId="0" applyNumberFormat="1" applyFont="1" applyFill="1" applyBorder="1" applyAlignment="1">
      <alignment horizontal="center" vertical="center"/>
    </xf>
    <xf numFmtId="4" fontId="29" fillId="0" borderId="12" xfId="0" applyNumberFormat="1" applyFont="1" applyFill="1" applyBorder="1" applyAlignment="1" applyProtection="1">
      <alignment vertical="center"/>
      <protection locked="0"/>
    </xf>
    <xf numFmtId="0" fontId="29" fillId="2" borderId="1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0" borderId="8" xfId="0" applyNumberFormat="1" applyFont="1" applyFill="1" applyBorder="1" applyAlignment="1" applyProtection="1">
      <alignment vertical="center"/>
      <protection locked="0"/>
    </xf>
    <xf numFmtId="0" fontId="29" fillId="0" borderId="8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29" fillId="0" borderId="0" xfId="0" applyFont="1" applyFill="1" applyAlignment="1"/>
    <xf numFmtId="0" fontId="24" fillId="0" borderId="0" xfId="0" applyFont="1"/>
    <xf numFmtId="0" fontId="29" fillId="0" borderId="0" xfId="0" applyFont="1" applyFill="1" applyBorder="1" applyAlignment="1">
      <alignment horizontal="center"/>
    </xf>
    <xf numFmtId="0" fontId="29" fillId="4" borderId="0" xfId="0" applyFont="1" applyFill="1"/>
    <xf numFmtId="0" fontId="29" fillId="0" borderId="0" xfId="0" applyFont="1" applyFill="1" applyAlignment="1">
      <alignment horizontal="center"/>
    </xf>
    <xf numFmtId="166" fontId="29" fillId="0" borderId="0" xfId="0" applyNumberFormat="1" applyFont="1" applyFill="1" applyAlignment="1">
      <alignment horizontal="right"/>
    </xf>
    <xf numFmtId="0" fontId="30" fillId="2" borderId="13" xfId="0" applyFont="1" applyFill="1" applyBorder="1" applyAlignment="1">
      <alignment horizontal="center"/>
    </xf>
    <xf numFmtId="0" fontId="30" fillId="2" borderId="12" xfId="0" applyFont="1" applyFill="1" applyBorder="1" applyAlignment="1">
      <alignment horizontal="center"/>
    </xf>
    <xf numFmtId="0" fontId="29" fillId="0" borderId="0" xfId="0" applyFont="1" applyFill="1" applyBorder="1" applyAlignment="1"/>
    <xf numFmtId="0" fontId="30" fillId="0" borderId="0" xfId="0" applyFont="1" applyFill="1" applyBorder="1" applyAlignment="1"/>
    <xf numFmtId="0" fontId="30" fillId="0" borderId="2" xfId="0" applyFont="1" applyFill="1" applyBorder="1" applyAlignment="1"/>
    <xf numFmtId="0" fontId="30" fillId="2" borderId="6" xfId="0" applyFont="1" applyFill="1" applyBorder="1" applyAlignment="1">
      <alignment horizontal="center" wrapText="1"/>
    </xf>
    <xf numFmtId="0" fontId="29" fillId="2" borderId="0" xfId="0" applyFont="1" applyFill="1" applyBorder="1" applyAlignment="1">
      <alignment horizontal="center"/>
    </xf>
    <xf numFmtId="0" fontId="30" fillId="2" borderId="13" xfId="0" applyFont="1" applyFill="1" applyBorder="1" applyAlignment="1">
      <alignment horizontal="center" wrapText="1"/>
    </xf>
    <xf numFmtId="0" fontId="29" fillId="0" borderId="8" xfId="0" applyFont="1" applyFill="1" applyBorder="1" applyAlignment="1"/>
    <xf numFmtId="4" fontId="29" fillId="0" borderId="9" xfId="0" applyNumberFormat="1" applyFont="1" applyFill="1" applyBorder="1" applyAlignment="1">
      <alignment horizontal="center" vertical="center"/>
    </xf>
    <xf numFmtId="0" fontId="30" fillId="4" borderId="2" xfId="0" applyFont="1" applyFill="1" applyBorder="1" applyAlignment="1"/>
    <xf numFmtId="4" fontId="29" fillId="0" borderId="15" xfId="0" applyNumberFormat="1" applyFont="1" applyFill="1" applyBorder="1" applyAlignment="1">
      <alignment horizontal="center" vertical="center"/>
    </xf>
    <xf numFmtId="10" fontId="29" fillId="0" borderId="2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29" fillId="0" borderId="6" xfId="0" applyNumberFormat="1" applyFont="1" applyFill="1" applyBorder="1" applyAlignment="1" applyProtection="1">
      <alignment horizontal="left" vertical="center"/>
      <protection locked="0"/>
    </xf>
    <xf numFmtId="4" fontId="29" fillId="0" borderId="5" xfId="0" applyNumberFormat="1" applyFont="1" applyFill="1" applyBorder="1" applyAlignment="1" applyProtection="1">
      <alignment horizontal="left" vertical="center"/>
      <protection locked="0"/>
    </xf>
    <xf numFmtId="4" fontId="29" fillId="0" borderId="9" xfId="0" applyNumberFormat="1" applyFont="1" applyFill="1" applyBorder="1" applyAlignment="1" applyProtection="1">
      <alignment horizontal="left" vertical="center"/>
      <protection locked="0"/>
    </xf>
    <xf numFmtId="4" fontId="29" fillId="0" borderId="3" xfId="0" applyNumberFormat="1" applyFont="1" applyFill="1" applyBorder="1" applyAlignment="1" applyProtection="1">
      <alignment horizontal="left" vertical="center"/>
      <protection locked="0"/>
    </xf>
    <xf numFmtId="4" fontId="29" fillId="0" borderId="10" xfId="0" applyNumberFormat="1" applyFont="1" applyFill="1" applyBorder="1" applyAlignment="1" applyProtection="1">
      <alignment vertical="center"/>
      <protection locked="0"/>
    </xf>
    <xf numFmtId="4" fontId="29" fillId="0" borderId="10" xfId="0" applyNumberFormat="1" applyFont="1" applyFill="1" applyBorder="1" applyAlignment="1" applyProtection="1">
      <alignment horizontal="center" vertical="center"/>
      <protection locked="0"/>
    </xf>
    <xf numFmtId="0" fontId="30" fillId="0" borderId="2" xfId="0" applyFont="1" applyFill="1" applyBorder="1" applyAlignment="1">
      <alignment horizontal="center" wrapText="1"/>
    </xf>
    <xf numFmtId="0" fontId="24" fillId="0" borderId="8" xfId="0" applyFont="1" applyBorder="1"/>
    <xf numFmtId="0" fontId="24" fillId="0" borderId="0" xfId="0" applyFont="1" applyBorder="1"/>
    <xf numFmtId="0" fontId="30" fillId="0" borderId="8" xfId="0" applyFont="1" applyFill="1" applyBorder="1" applyAlignment="1">
      <alignment wrapText="1"/>
    </xf>
    <xf numFmtId="0" fontId="30" fillId="4" borderId="2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/>
    <xf numFmtId="4" fontId="30" fillId="0" borderId="23" xfId="0" applyNumberFormat="1" applyFont="1" applyFill="1" applyBorder="1" applyAlignment="1">
      <alignment vertical="center" wrapText="1"/>
    </xf>
    <xf numFmtId="4" fontId="30" fillId="0" borderId="24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wrapText="1"/>
    </xf>
    <xf numFmtId="0" fontId="30" fillId="2" borderId="0" xfId="0" applyFont="1" applyFill="1" applyBorder="1" applyAlignment="1">
      <alignment horizontal="center" vertical="center" wrapText="1"/>
    </xf>
    <xf numFmtId="4" fontId="30" fillId="0" borderId="14" xfId="0" applyNumberFormat="1" applyFont="1" applyFill="1" applyBorder="1" applyAlignment="1">
      <alignment horizontal="right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/>
    <xf numFmtId="0" fontId="31" fillId="2" borderId="8" xfId="0" applyFont="1" applyFill="1" applyBorder="1" applyAlignment="1">
      <alignment horizontal="center"/>
    </xf>
    <xf numFmtId="0" fontId="29" fillId="2" borderId="16" xfId="0" applyFont="1" applyFill="1" applyBorder="1" applyAlignment="1">
      <alignment horizontal="center"/>
    </xf>
    <xf numFmtId="10" fontId="29" fillId="0" borderId="25" xfId="0" applyNumberFormat="1" applyFont="1" applyFill="1" applyBorder="1" applyAlignment="1">
      <alignment horizontal="center" vertical="center"/>
    </xf>
    <xf numFmtId="0" fontId="29" fillId="0" borderId="8" xfId="0" applyNumberFormat="1" applyFont="1" applyFill="1" applyBorder="1" applyAlignment="1" applyProtection="1">
      <protection locked="0"/>
    </xf>
    <xf numFmtId="0" fontId="29" fillId="0" borderId="8" xfId="0" applyFont="1" applyFill="1" applyBorder="1" applyAlignment="1" applyProtection="1">
      <protection locked="0"/>
    </xf>
    <xf numFmtId="0" fontId="29" fillId="0" borderId="0" xfId="0" applyFont="1" applyFill="1" applyBorder="1" applyAlignment="1" applyProtection="1">
      <protection locked="0"/>
    </xf>
    <xf numFmtId="0" fontId="24" fillId="0" borderId="0" xfId="0" applyFont="1" applyBorder="1" applyProtection="1">
      <protection locked="0"/>
    </xf>
    <xf numFmtId="0" fontId="36" fillId="0" borderId="0" xfId="0" applyFont="1" applyFill="1" applyBorder="1" applyAlignment="1"/>
    <xf numFmtId="0" fontId="37" fillId="0" borderId="0" xfId="0" applyFont="1" applyBorder="1"/>
    <xf numFmtId="0" fontId="32" fillId="0" borderId="0" xfId="0" applyFont="1" applyFill="1" applyBorder="1" applyAlignment="1"/>
    <xf numFmtId="0" fontId="32" fillId="0" borderId="0" xfId="0" applyFont="1" applyFill="1" applyAlignment="1"/>
    <xf numFmtId="10" fontId="29" fillId="0" borderId="6" xfId="0" applyNumberFormat="1" applyFont="1" applyFill="1" applyBorder="1" applyAlignment="1">
      <alignment horizontal="center" vertical="center"/>
    </xf>
    <xf numFmtId="10" fontId="29" fillId="0" borderId="7" xfId="0" applyNumberFormat="1" applyFont="1" applyFill="1" applyBorder="1" applyAlignment="1">
      <alignment horizontal="center" vertical="center"/>
    </xf>
    <xf numFmtId="10" fontId="29" fillId="0" borderId="9" xfId="0" applyNumberFormat="1" applyFont="1" applyFill="1" applyBorder="1" applyAlignment="1">
      <alignment horizontal="center" vertical="center"/>
    </xf>
    <xf numFmtId="10" fontId="29" fillId="0" borderId="12" xfId="0" applyNumberFormat="1" applyFont="1" applyFill="1" applyBorder="1" applyAlignment="1">
      <alignment horizontal="center" vertical="center"/>
    </xf>
    <xf numFmtId="10" fontId="29" fillId="0" borderId="13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>
      <alignment horizontal="center" vertical="center"/>
    </xf>
    <xf numFmtId="0" fontId="29" fillId="4" borderId="11" xfId="0" applyFont="1" applyFill="1" applyBorder="1" applyAlignment="1">
      <alignment horizontal="left" vertical="center" wrapText="1"/>
    </xf>
    <xf numFmtId="4" fontId="29" fillId="0" borderId="14" xfId="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 wrapText="1"/>
    </xf>
    <xf numFmtId="4" fontId="29" fillId="2" borderId="14" xfId="0" applyNumberFormat="1" applyFont="1" applyFill="1" applyBorder="1" applyAlignment="1">
      <alignment horizontal="center" vertical="center"/>
    </xf>
    <xf numFmtId="4" fontId="29" fillId="2" borderId="15" xfId="0" applyNumberFormat="1" applyFont="1" applyFill="1" applyBorder="1" applyAlignment="1">
      <alignment horizontal="center" vertical="center"/>
    </xf>
    <xf numFmtId="4" fontId="30" fillId="0" borderId="2" xfId="0" applyNumberFormat="1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left" vertical="center" wrapText="1"/>
    </xf>
    <xf numFmtId="166" fontId="25" fillId="0" borderId="16" xfId="0" applyNumberFormat="1" applyFont="1" applyFill="1" applyBorder="1" applyAlignment="1">
      <alignment horizontal="right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justify" vertical="center" wrapText="1"/>
    </xf>
    <xf numFmtId="0" fontId="25" fillId="0" borderId="3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25" fillId="0" borderId="11" xfId="0" applyFont="1" applyFill="1" applyBorder="1" applyAlignment="1">
      <alignment horizontal="justify" vertical="center" wrapText="1"/>
    </xf>
    <xf numFmtId="0" fontId="25" fillId="0" borderId="16" xfId="0" applyFont="1" applyFill="1" applyBorder="1" applyAlignment="1">
      <alignment horizontal="right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  <protection locked="0"/>
    </xf>
    <xf numFmtId="4" fontId="25" fillId="0" borderId="9" xfId="0" applyNumberFormat="1" applyFont="1" applyFill="1" applyBorder="1" applyAlignment="1">
      <alignment horizontal="right" vertical="center" wrapText="1"/>
    </xf>
    <xf numFmtId="4" fontId="25" fillId="0" borderId="10" xfId="0" applyNumberFormat="1" applyFont="1" applyFill="1" applyBorder="1" applyAlignment="1">
      <alignment horizontal="right" vertical="center" wrapText="1"/>
    </xf>
    <xf numFmtId="0" fontId="25" fillId="0" borderId="3" xfId="0" applyFont="1" applyFill="1" applyBorder="1" applyAlignment="1" applyProtection="1">
      <alignment horizontal="justify" vertical="center" wrapText="1"/>
      <protection locked="0"/>
    </xf>
    <xf numFmtId="4" fontId="25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11" xfId="0" applyFont="1" applyFill="1" applyBorder="1" applyAlignment="1" applyProtection="1">
      <alignment horizontal="justify" vertical="center" wrapText="1"/>
      <protection locked="0"/>
    </xf>
    <xf numFmtId="4" fontId="25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4" xfId="0" applyNumberFormat="1" applyFont="1" applyFill="1" applyBorder="1" applyAlignment="1">
      <alignment horizontal="right" vertical="center" wrapText="1"/>
    </xf>
    <xf numFmtId="4" fontId="25" fillId="0" borderId="15" xfId="0" applyNumberFormat="1" applyFont="1" applyFill="1" applyBorder="1" applyAlignment="1">
      <alignment horizontal="right" vertical="center" wrapText="1"/>
    </xf>
    <xf numFmtId="4" fontId="25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5" xfId="0" applyNumberFormat="1" applyFont="1" applyFill="1" applyBorder="1" applyAlignment="1" applyProtection="1">
      <alignment horizontal="right" vertical="center" wrapText="1"/>
      <protection locked="0"/>
    </xf>
    <xf numFmtId="10" fontId="25" fillId="0" borderId="14" xfId="0" applyNumberFormat="1" applyFont="1" applyFill="1" applyBorder="1" applyAlignment="1">
      <alignment horizontal="right" vertical="center" wrapText="1"/>
    </xf>
    <xf numFmtId="10" fontId="25" fillId="0" borderId="15" xfId="0" applyNumberFormat="1" applyFont="1" applyFill="1" applyBorder="1" applyAlignment="1">
      <alignment horizontal="right" vertical="center" wrapText="1"/>
    </xf>
    <xf numFmtId="0" fontId="25" fillId="0" borderId="2" xfId="0" applyFont="1" applyFill="1" applyBorder="1" applyAlignment="1" applyProtection="1">
      <alignment horizontal="justify" vertical="center" wrapText="1"/>
      <protection locked="0"/>
    </xf>
    <xf numFmtId="0" fontId="25" fillId="0" borderId="2" xfId="0" applyFont="1" applyFill="1" applyBorder="1" applyAlignment="1" applyProtection="1">
      <alignment horizontal="right" vertical="center" wrapText="1"/>
      <protection locked="0"/>
    </xf>
    <xf numFmtId="0" fontId="25" fillId="0" borderId="8" xfId="0" applyFont="1" applyFill="1" applyBorder="1" applyAlignment="1" applyProtection="1">
      <alignment horizontal="right" vertical="center" wrapText="1"/>
      <protection locked="0"/>
    </xf>
    <xf numFmtId="0" fontId="26" fillId="0" borderId="0" xfId="0" applyFont="1" applyFill="1" applyAlignment="1"/>
    <xf numFmtId="0" fontId="25" fillId="0" borderId="0" xfId="0" applyFont="1" applyFill="1" applyAlignment="1"/>
    <xf numFmtId="37" fontId="25" fillId="0" borderId="0" xfId="0" applyNumberFormat="1" applyFont="1" applyFill="1" applyAlignment="1"/>
    <xf numFmtId="0" fontId="25" fillId="0" borderId="0" xfId="0" applyFont="1" applyFill="1" applyAlignment="1">
      <alignment horizontal="center"/>
    </xf>
    <xf numFmtId="0" fontId="41" fillId="0" borderId="0" xfId="0" applyFont="1" applyFill="1" applyAlignment="1"/>
    <xf numFmtId="166" fontId="25" fillId="0" borderId="0" xfId="0" applyNumberFormat="1" applyFont="1" applyFill="1" applyAlignment="1">
      <alignment horizontal="right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/>
    </xf>
    <xf numFmtId="4" fontId="25" fillId="0" borderId="10" xfId="0" applyNumberFormat="1" applyFont="1" applyFill="1" applyBorder="1" applyAlignment="1">
      <alignment horizontal="right"/>
    </xf>
    <xf numFmtId="0" fontId="25" fillId="0" borderId="3" xfId="0" applyFont="1" applyFill="1" applyBorder="1" applyAlignment="1"/>
    <xf numFmtId="4" fontId="25" fillId="0" borderId="1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/>
    <xf numFmtId="0" fontId="25" fillId="0" borderId="16" xfId="0" applyFont="1" applyFill="1" applyBorder="1" applyAlignment="1"/>
    <xf numFmtId="0" fontId="25" fillId="0" borderId="14" xfId="0" applyFont="1" applyFill="1" applyBorder="1" applyAlignment="1"/>
    <xf numFmtId="37" fontId="25" fillId="0" borderId="0" xfId="0" applyNumberFormat="1" applyFont="1" applyFill="1" applyBorder="1" applyAlignment="1"/>
    <xf numFmtId="0" fontId="25" fillId="0" borderId="11" xfId="0" applyFont="1" applyFill="1" applyBorder="1" applyAlignment="1"/>
    <xf numFmtId="0" fontId="25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26" xfId="0" applyFont="1" applyFill="1" applyBorder="1" applyAlignment="1"/>
    <xf numFmtId="4" fontId="25" fillId="0" borderId="27" xfId="0" applyNumberFormat="1" applyFont="1" applyFill="1" applyBorder="1" applyAlignment="1" applyProtection="1">
      <alignment horizontal="right"/>
      <protection locked="0"/>
    </xf>
    <xf numFmtId="4" fontId="25" fillId="0" borderId="23" xfId="0" applyNumberFormat="1" applyFont="1" applyFill="1" applyBorder="1" applyAlignment="1" applyProtection="1">
      <alignment horizontal="right"/>
      <protection locked="0"/>
    </xf>
    <xf numFmtId="0" fontId="25" fillId="0" borderId="8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5" fillId="0" borderId="16" xfId="0" applyFont="1" applyFill="1" applyBorder="1" applyAlignment="1">
      <alignment horizontal="center"/>
    </xf>
    <xf numFmtId="4" fontId="25" fillId="0" borderId="3" xfId="0" applyNumberFormat="1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/>
    </xf>
    <xf numFmtId="4" fontId="25" fillId="0" borderId="3" xfId="0" applyNumberFormat="1" applyFont="1" applyFill="1" applyBorder="1" applyAlignment="1" applyProtection="1">
      <alignment horizontal="right"/>
      <protection locked="0"/>
    </xf>
    <xf numFmtId="4" fontId="25" fillId="0" borderId="0" xfId="0" applyNumberFormat="1" applyFont="1" applyFill="1" applyBorder="1" applyAlignment="1" applyProtection="1">
      <alignment horizontal="right"/>
      <protection locked="0"/>
    </xf>
    <xf numFmtId="0" fontId="25" fillId="0" borderId="1" xfId="0" applyFont="1" applyFill="1" applyBorder="1" applyAlignment="1"/>
    <xf numFmtId="4" fontId="25" fillId="0" borderId="1" xfId="0" applyNumberFormat="1" applyFont="1" applyFill="1" applyBorder="1" applyAlignment="1">
      <alignment horizontal="right"/>
    </xf>
    <xf numFmtId="4" fontId="25" fillId="0" borderId="2" xfId="0" applyNumberFormat="1" applyFont="1" applyFill="1" applyBorder="1" applyAlignment="1">
      <alignment horizontal="right"/>
    </xf>
    <xf numFmtId="0" fontId="25" fillId="0" borderId="7" xfId="0" applyFont="1" applyFill="1" applyBorder="1" applyAlignment="1">
      <alignment horizontal="center"/>
    </xf>
    <xf numFmtId="0" fontId="25" fillId="0" borderId="3" xfId="0" applyFont="1" applyFill="1" applyBorder="1" applyAlignment="1" applyProtection="1"/>
    <xf numFmtId="9" fontId="25" fillId="0" borderId="9" xfId="0" applyNumberFormat="1" applyFont="1" applyFill="1" applyBorder="1" applyAlignment="1" applyProtection="1">
      <alignment horizontal="center"/>
    </xf>
    <xf numFmtId="9" fontId="25" fillId="0" borderId="9" xfId="0" applyNumberFormat="1" applyFont="1" applyFill="1" applyBorder="1" applyAlignment="1">
      <alignment horizontal="center"/>
    </xf>
    <xf numFmtId="4" fontId="25" fillId="0" borderId="11" xfId="0" applyNumberFormat="1" applyFont="1" applyFill="1" applyBorder="1" applyAlignment="1" applyProtection="1">
      <alignment horizontal="right"/>
      <protection locked="0"/>
    </xf>
    <xf numFmtId="9" fontId="25" fillId="0" borderId="12" xfId="0" applyNumberFormat="1" applyFont="1" applyFill="1" applyBorder="1" applyAlignment="1">
      <alignment horizontal="center"/>
    </xf>
    <xf numFmtId="37" fontId="25" fillId="0" borderId="14" xfId="0" applyNumberFormat="1" applyFont="1" applyFill="1" applyBorder="1" applyAlignment="1">
      <alignment horizontal="center" vertical="center"/>
    </xf>
    <xf numFmtId="4" fontId="25" fillId="0" borderId="6" xfId="0" applyNumberFormat="1" applyFont="1" applyFill="1" applyBorder="1" applyAlignment="1">
      <alignment horizontal="right"/>
    </xf>
    <xf numFmtId="4" fontId="25" fillId="0" borderId="7" xfId="0" applyNumberFormat="1" applyFont="1" applyFill="1" applyBorder="1" applyAlignment="1">
      <alignment horizontal="right"/>
    </xf>
    <xf numFmtId="4" fontId="25" fillId="0" borderId="9" xfId="0" applyNumberFormat="1" applyFont="1" applyFill="1" applyBorder="1" applyAlignment="1" applyProtection="1">
      <alignment horizontal="right"/>
      <protection locked="0"/>
    </xf>
    <xf numFmtId="4" fontId="25" fillId="0" borderId="9" xfId="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 applyProtection="1">
      <alignment horizontal="right"/>
      <protection locked="0"/>
    </xf>
    <xf numFmtId="10" fontId="25" fillId="0" borderId="14" xfId="0" applyNumberFormat="1" applyFont="1" applyFill="1" applyBorder="1" applyAlignment="1" applyProtection="1">
      <protection locked="0"/>
    </xf>
    <xf numFmtId="0" fontId="25" fillId="0" borderId="2" xfId="0" applyFont="1" applyFill="1" applyBorder="1" applyAlignment="1"/>
    <xf numFmtId="9" fontId="25" fillId="0" borderId="2" xfId="0" applyNumberFormat="1" applyFont="1" applyFill="1" applyBorder="1" applyAlignment="1"/>
    <xf numFmtId="0" fontId="42" fillId="0" borderId="0" xfId="0" applyFont="1" applyFill="1" applyAlignment="1">
      <alignment horizontal="center" vertical="center"/>
    </xf>
    <xf numFmtId="0" fontId="42" fillId="0" borderId="1" xfId="0" applyFont="1" applyFill="1" applyBorder="1"/>
    <xf numFmtId="0" fontId="0" fillId="0" borderId="0" xfId="0" applyBorder="1" applyAlignment="1" applyProtection="1">
      <alignment vertical="center"/>
      <protection locked="0"/>
    </xf>
    <xf numFmtId="14" fontId="0" fillId="0" borderId="0" xfId="0" applyNumberForma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1" fillId="2" borderId="14" xfId="2" applyNumberFormat="1" applyFont="1" applyFill="1" applyBorder="1" applyAlignment="1" applyProtection="1">
      <alignment horizontal="center" vertical="center"/>
    </xf>
    <xf numFmtId="0" fontId="11" fillId="0" borderId="8" xfId="2" applyNumberFormat="1" applyFont="1" applyFill="1" applyBorder="1" applyAlignment="1" applyProtection="1">
      <alignment horizontal="left" vertical="center"/>
      <protection locked="0"/>
    </xf>
    <xf numFmtId="167" fontId="1" fillId="0" borderId="14" xfId="8" applyNumberFormat="1" applyFill="1" applyBorder="1" applyAlignment="1" applyProtection="1">
      <alignment horizontal="right" vertical="center"/>
      <protection locked="0"/>
    </xf>
    <xf numFmtId="167" fontId="1" fillId="0" borderId="14" xfId="8" applyNumberFormat="1" applyFill="1" applyBorder="1" applyAlignment="1" applyProtection="1">
      <alignment horizontal="right" vertical="center"/>
    </xf>
    <xf numFmtId="167" fontId="1" fillId="0" borderId="9" xfId="8" applyNumberFormat="1" applyFill="1" applyBorder="1" applyAlignment="1" applyProtection="1">
      <alignment horizontal="right" vertical="center"/>
    </xf>
    <xf numFmtId="167" fontId="1" fillId="0" borderId="9" xfId="8" applyNumberFormat="1" applyFill="1" applyBorder="1" applyAlignment="1" applyProtection="1">
      <alignment horizontal="right" vertical="center"/>
      <protection locked="0"/>
    </xf>
    <xf numFmtId="167" fontId="1" fillId="0" borderId="6" xfId="8" applyNumberFormat="1" applyFill="1" applyBorder="1" applyAlignment="1" applyProtection="1">
      <alignment horizontal="right" vertical="center"/>
    </xf>
    <xf numFmtId="49" fontId="11" fillId="2" borderId="9" xfId="2" applyNumberFormat="1" applyFont="1" applyFill="1" applyBorder="1" applyAlignment="1" applyProtection="1">
      <alignment horizontal="center" vertical="center"/>
    </xf>
    <xf numFmtId="49" fontId="11" fillId="2" borderId="12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  <protection locked="0"/>
    </xf>
    <xf numFmtId="49" fontId="11" fillId="0" borderId="0" xfId="2" applyNumberFormat="1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center" vertical="center"/>
    </xf>
    <xf numFmtId="49" fontId="11" fillId="0" borderId="0" xfId="2" applyNumberFormat="1" applyFont="1" applyFill="1" applyBorder="1" applyAlignment="1" applyProtection="1">
      <alignment horizontal="center" vertical="center"/>
      <protection locked="0"/>
    </xf>
    <xf numFmtId="0" fontId="11" fillId="2" borderId="15" xfId="2" applyFont="1" applyFill="1" applyBorder="1" applyAlignment="1" applyProtection="1">
      <alignment horizontal="center" vertical="center"/>
    </xf>
    <xf numFmtId="0" fontId="11" fillId="0" borderId="8" xfId="3" applyNumberFormat="1" applyFont="1" applyFill="1" applyBorder="1" applyAlignment="1" applyProtection="1">
      <alignment horizontal="left"/>
      <protection locked="0"/>
    </xf>
    <xf numFmtId="49" fontId="11" fillId="0" borderId="0" xfId="3" applyNumberFormat="1" applyFont="1" applyFill="1" applyBorder="1" applyAlignment="1" applyProtection="1">
      <alignment horizontal="center"/>
      <protection locked="0"/>
    </xf>
    <xf numFmtId="49" fontId="11" fillId="0" borderId="0" xfId="3" applyNumberFormat="1" applyFont="1" applyFill="1" applyBorder="1" applyAlignment="1" applyProtection="1">
      <alignment horizontal="center"/>
    </xf>
    <xf numFmtId="0" fontId="10" fillId="0" borderId="0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>
      <alignment horizontal="center"/>
    </xf>
    <xf numFmtId="0" fontId="11" fillId="2" borderId="14" xfId="3" applyFont="1" applyFill="1" applyBorder="1" applyAlignment="1" applyProtection="1">
      <alignment horizontal="center" vertical="center"/>
    </xf>
    <xf numFmtId="0" fontId="11" fillId="0" borderId="8" xfId="4" applyNumberFormat="1" applyFont="1" applyFill="1" applyBorder="1" applyAlignment="1" applyProtection="1">
      <alignment horizontal="left"/>
      <protection locked="0"/>
    </xf>
    <xf numFmtId="49" fontId="11" fillId="0" borderId="0" xfId="4" applyNumberFormat="1" applyFont="1" applyFill="1" applyBorder="1" applyAlignment="1" applyProtection="1">
      <alignment horizontal="center"/>
      <protection locked="0"/>
    </xf>
    <xf numFmtId="49" fontId="11" fillId="0" borderId="0" xfId="4" applyNumberFormat="1" applyFont="1" applyFill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center"/>
    </xf>
    <xf numFmtId="0" fontId="11" fillId="0" borderId="0" xfId="4" applyFont="1" applyFill="1" applyBorder="1" applyAlignment="1" applyProtection="1">
      <alignment horizontal="center"/>
    </xf>
    <xf numFmtId="37" fontId="10" fillId="2" borderId="14" xfId="4" applyNumberFormat="1" applyFont="1" applyFill="1" applyBorder="1" applyAlignment="1" applyProtection="1">
      <alignment horizontal="center" vertical="center"/>
    </xf>
    <xf numFmtId="167" fontId="1" fillId="0" borderId="12" xfId="12" applyNumberFormat="1" applyFont="1" applyFill="1" applyBorder="1" applyAlignment="1" applyProtection="1">
      <alignment horizontal="right" vertical="center"/>
      <protection locked="0"/>
    </xf>
    <xf numFmtId="167" fontId="1" fillId="0" borderId="11" xfId="12" applyNumberFormat="1" applyFont="1" applyFill="1" applyBorder="1" applyAlignment="1" applyProtection="1">
      <alignment horizontal="right" vertical="center"/>
    </xf>
    <xf numFmtId="167" fontId="1" fillId="0" borderId="3" xfId="12" applyNumberFormat="1" applyFont="1" applyFill="1" applyBorder="1" applyAlignment="1" applyProtection="1">
      <alignment horizontal="right" vertical="center"/>
    </xf>
    <xf numFmtId="167" fontId="1" fillId="0" borderId="9" xfId="12" applyNumberFormat="1" applyFont="1" applyFill="1" applyBorder="1" applyAlignment="1" applyProtection="1">
      <alignment horizontal="right" vertical="center"/>
      <protection locked="0"/>
    </xf>
    <xf numFmtId="0" fontId="11" fillId="2" borderId="15" xfId="5" applyFont="1" applyFill="1" applyBorder="1" applyAlignment="1" applyProtection="1">
      <alignment horizontal="center" vertical="center" wrapText="1"/>
    </xf>
    <xf numFmtId="0" fontId="11" fillId="2" borderId="6" xfId="5" applyFont="1" applyFill="1" applyBorder="1" applyAlignment="1" applyProtection="1">
      <alignment horizontal="center" vertical="center"/>
    </xf>
    <xf numFmtId="0" fontId="11" fillId="2" borderId="7" xfId="5" applyFont="1" applyFill="1" applyBorder="1" applyAlignment="1" applyProtection="1">
      <alignment horizontal="center" vertical="center"/>
    </xf>
    <xf numFmtId="0" fontId="11" fillId="2" borderId="12" xfId="5" applyFont="1" applyFill="1" applyBorder="1" applyAlignment="1" applyProtection="1">
      <alignment horizontal="center" vertical="center"/>
      <protection locked="0"/>
    </xf>
    <xf numFmtId="0" fontId="11" fillId="2" borderId="13" xfId="5" applyFont="1" applyFill="1" applyBorder="1" applyAlignment="1" applyProtection="1">
      <alignment horizontal="center" vertical="center"/>
      <protection locked="0"/>
    </xf>
    <xf numFmtId="167" fontId="1" fillId="0" borderId="13" xfId="12" applyNumberFormat="1" applyFont="1" applyFill="1" applyBorder="1" applyAlignment="1" applyProtection="1">
      <alignment horizontal="right" vertical="center"/>
      <protection locked="0"/>
    </xf>
    <xf numFmtId="167" fontId="1" fillId="0" borderId="12" xfId="12" applyNumberFormat="1" applyFont="1" applyFill="1" applyBorder="1" applyAlignment="1" applyProtection="1">
      <alignment horizontal="right" vertical="center"/>
    </xf>
    <xf numFmtId="167" fontId="1" fillId="0" borderId="13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horizontal="right" vertical="center"/>
      <protection locked="0"/>
    </xf>
    <xf numFmtId="167" fontId="1" fillId="0" borderId="9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horizontal="right" vertical="center"/>
    </xf>
    <xf numFmtId="167" fontId="1" fillId="0" borderId="12" xfId="12" applyNumberFormat="1" applyFont="1" applyFill="1" applyBorder="1" applyAlignment="1" applyProtection="1">
      <alignment horizontal="center" vertical="center"/>
      <protection locked="0"/>
    </xf>
    <xf numFmtId="167" fontId="1" fillId="0" borderId="13" xfId="12" applyNumberFormat="1" applyFont="1" applyFill="1" applyBorder="1" applyAlignment="1" applyProtection="1">
      <alignment horizontal="center" vertical="center"/>
      <protection locked="0"/>
    </xf>
    <xf numFmtId="167" fontId="1" fillId="0" borderId="9" xfId="12" applyNumberFormat="1" applyFont="1" applyFill="1" applyBorder="1" applyAlignment="1" applyProtection="1">
      <alignment horizontal="center" vertical="center"/>
      <protection locked="0"/>
    </xf>
    <xf numFmtId="167" fontId="1" fillId="0" borderId="10" xfId="12" applyNumberFormat="1" applyFont="1" applyFill="1" applyBorder="1" applyAlignment="1" applyProtection="1">
      <alignment horizontal="center" vertical="center"/>
      <protection locked="0"/>
    </xf>
    <xf numFmtId="37" fontId="14" fillId="2" borderId="1" xfId="5" applyNumberFormat="1" applyFont="1" applyFill="1" applyBorder="1" applyAlignment="1" applyProtection="1">
      <alignment horizontal="center" vertical="center" wrapText="1"/>
    </xf>
    <xf numFmtId="37" fontId="11" fillId="2" borderId="14" xfId="5" applyNumberFormat="1" applyFont="1" applyFill="1" applyBorder="1" applyAlignment="1" applyProtection="1">
      <alignment horizontal="center" vertical="center"/>
    </xf>
    <xf numFmtId="37" fontId="11" fillId="2" borderId="15" xfId="5" applyNumberFormat="1" applyFont="1" applyFill="1" applyBorder="1" applyAlignment="1" applyProtection="1">
      <alignment horizontal="center" vertical="center" wrapText="1"/>
    </xf>
    <xf numFmtId="37" fontId="11" fillId="2" borderId="14" xfId="5" applyNumberFormat="1" applyFont="1" applyFill="1" applyBorder="1" applyAlignment="1" applyProtection="1">
      <alignment horizontal="center" vertical="center" wrapText="1"/>
      <protection locked="0"/>
    </xf>
    <xf numFmtId="37" fontId="11" fillId="2" borderId="15" xfId="5" applyNumberFormat="1" applyFont="1" applyFill="1" applyBorder="1" applyAlignment="1" applyProtection="1">
      <alignment horizontal="center" vertical="center" wrapText="1"/>
      <protection locked="0"/>
    </xf>
    <xf numFmtId="167" fontId="1" fillId="0" borderId="6" xfId="12" applyNumberFormat="1" applyFont="1" applyFill="1" applyBorder="1" applyAlignment="1" applyProtection="1">
      <alignment horizontal="center" vertical="center"/>
      <protection locked="0"/>
    </xf>
    <xf numFmtId="167" fontId="1" fillId="0" borderId="7" xfId="12" applyNumberFormat="1" applyFont="1" applyFill="1" applyBorder="1" applyAlignment="1" applyProtection="1">
      <alignment horizontal="center" vertical="center"/>
      <protection locked="0"/>
    </xf>
    <xf numFmtId="167" fontId="1" fillId="0" borderId="12" xfId="12" applyNumberFormat="1" applyFont="1" applyFill="1" applyBorder="1" applyAlignment="1" applyProtection="1">
      <alignment vertical="center"/>
      <protection locked="0"/>
    </xf>
    <xf numFmtId="167" fontId="1" fillId="0" borderId="13" xfId="12" applyNumberFormat="1" applyFont="1" applyFill="1" applyBorder="1" applyAlignment="1" applyProtection="1">
      <alignment vertical="center"/>
      <protection locked="0"/>
    </xf>
    <xf numFmtId="0" fontId="14" fillId="2" borderId="2" xfId="5" applyFont="1" applyFill="1" applyBorder="1" applyAlignment="1" applyProtection="1">
      <alignment horizontal="center" vertical="center"/>
    </xf>
    <xf numFmtId="0" fontId="11" fillId="2" borderId="15" xfId="5" applyFont="1" applyFill="1" applyBorder="1" applyAlignment="1" applyProtection="1">
      <alignment horizontal="center" vertical="center"/>
    </xf>
    <xf numFmtId="0" fontId="11" fillId="0" borderId="2" xfId="5" applyFont="1" applyBorder="1" applyAlignment="1" applyProtection="1">
      <alignment horizontal="left" vertical="center"/>
    </xf>
    <xf numFmtId="167" fontId="1" fillId="0" borderId="15" xfId="12" applyNumberFormat="1" applyFont="1" applyFill="1" applyBorder="1" applyAlignment="1" applyProtection="1">
      <alignment horizontal="right" vertical="center"/>
    </xf>
    <xf numFmtId="167" fontId="1" fillId="0" borderId="9" xfId="12" applyNumberFormat="1" applyFont="1" applyFill="1" applyBorder="1" applyAlignment="1" applyProtection="1">
      <alignment vertical="center"/>
      <protection locked="0"/>
    </xf>
    <xf numFmtId="167" fontId="1" fillId="0" borderId="10" xfId="12" applyNumberFormat="1" applyFont="1" applyFill="1" applyBorder="1" applyAlignment="1" applyProtection="1">
      <alignment vertical="center"/>
      <protection locked="0"/>
    </xf>
    <xf numFmtId="167" fontId="1" fillId="0" borderId="9" xfId="12" applyNumberFormat="1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vertical="center"/>
    </xf>
    <xf numFmtId="167" fontId="1" fillId="0" borderId="6" xfId="12" applyNumberFormat="1" applyFont="1" applyFill="1" applyBorder="1" applyAlignment="1" applyProtection="1">
      <alignment vertical="center"/>
    </xf>
    <xf numFmtId="167" fontId="1" fillId="0" borderId="7" xfId="12" applyNumberFormat="1" applyFont="1" applyFill="1" applyBorder="1" applyAlignment="1" applyProtection="1">
      <alignment vertical="center"/>
    </xf>
    <xf numFmtId="0" fontId="14" fillId="2" borderId="1" xfId="5" applyFont="1" applyFill="1" applyBorder="1" applyAlignment="1" applyProtection="1">
      <alignment horizontal="center" vertical="center" wrapText="1"/>
    </xf>
    <xf numFmtId="0" fontId="11" fillId="2" borderId="12" xfId="5" applyFont="1" applyFill="1" applyBorder="1" applyAlignment="1" applyProtection="1">
      <alignment horizontal="center" vertical="center"/>
    </xf>
    <xf numFmtId="37" fontId="10" fillId="0" borderId="2" xfId="5" applyNumberFormat="1" applyFont="1" applyFill="1" applyBorder="1" applyAlignment="1" applyProtection="1">
      <alignment horizontal="right" vertical="center"/>
    </xf>
    <xf numFmtId="167" fontId="1" fillId="2" borderId="14" xfId="12" applyNumberFormat="1" applyFont="1" applyFill="1" applyBorder="1" applyAlignment="1" applyProtection="1">
      <alignment horizontal="right" vertical="center"/>
    </xf>
    <xf numFmtId="167" fontId="1" fillId="2" borderId="15" xfId="12" applyNumberFormat="1" applyFont="1" applyFill="1" applyBorder="1" applyAlignment="1" applyProtection="1">
      <alignment horizontal="right" vertical="center"/>
    </xf>
    <xf numFmtId="167" fontId="1" fillId="0" borderId="9" xfId="12" applyNumberFormat="1" applyFont="1" applyFill="1" applyBorder="1" applyAlignment="1" applyProtection="1">
      <alignment horizontal="right" vertical="center" wrapText="1"/>
      <protection locked="0"/>
    </xf>
    <xf numFmtId="167" fontId="1" fillId="0" borderId="10" xfId="12" applyNumberFormat="1" applyFont="1" applyFill="1" applyBorder="1" applyAlignment="1" applyProtection="1">
      <alignment horizontal="right" vertical="center" wrapText="1"/>
      <protection locked="0"/>
    </xf>
    <xf numFmtId="0" fontId="11" fillId="2" borderId="9" xfId="5" applyFont="1" applyFill="1" applyBorder="1" applyAlignment="1" applyProtection="1">
      <alignment horizontal="center" vertical="center"/>
      <protection locked="0"/>
    </xf>
    <xf numFmtId="0" fontId="11" fillId="2" borderId="10" xfId="5" applyFont="1" applyFill="1" applyBorder="1" applyAlignment="1" applyProtection="1">
      <alignment horizontal="center" vertical="center"/>
      <protection locked="0"/>
    </xf>
    <xf numFmtId="167" fontId="1" fillId="0" borderId="6" xfId="12" applyNumberFormat="1" applyFont="1" applyFill="1" applyBorder="1" applyAlignment="1" applyProtection="1">
      <alignment horizontal="right" vertical="center"/>
    </xf>
    <xf numFmtId="167" fontId="1" fillId="0" borderId="7" xfId="12" applyNumberFormat="1" applyFont="1" applyFill="1" applyBorder="1" applyAlignment="1" applyProtection="1">
      <alignment horizontal="right" vertical="center"/>
    </xf>
    <xf numFmtId="167" fontId="11" fillId="0" borderId="9" xfId="12" applyNumberFormat="1" applyFont="1" applyFill="1" applyBorder="1" applyAlignment="1" applyProtection="1">
      <alignment horizontal="right" vertical="center" wrapText="1"/>
      <protection locked="0"/>
    </xf>
    <xf numFmtId="167" fontId="11" fillId="0" borderId="10" xfId="12" applyNumberFormat="1" applyFont="1" applyFill="1" applyBorder="1" applyAlignment="1" applyProtection="1">
      <alignment horizontal="right" vertical="center" wrapText="1"/>
      <protection locked="0"/>
    </xf>
    <xf numFmtId="0" fontId="11" fillId="2" borderId="14" xfId="5" applyFont="1" applyFill="1" applyBorder="1" applyAlignment="1" applyProtection="1">
      <alignment horizontal="center" vertical="center"/>
    </xf>
    <xf numFmtId="49" fontId="11" fillId="0" borderId="0" xfId="5" applyNumberFormat="1" applyFont="1" applyFill="1" applyBorder="1" applyAlignment="1" applyProtection="1">
      <alignment horizontal="center" vertical="center"/>
      <protection locked="0"/>
    </xf>
    <xf numFmtId="49" fontId="11" fillId="0" borderId="0" xfId="5" applyNumberFormat="1" applyFont="1" applyFill="1" applyBorder="1" applyAlignment="1" applyProtection="1">
      <alignment horizontal="center" vertical="center"/>
    </xf>
    <xf numFmtId="49" fontId="10" fillId="0" borderId="0" xfId="5" applyNumberFormat="1" applyFont="1" applyFill="1" applyBorder="1" applyAlignment="1" applyProtection="1">
      <alignment horizontal="center" vertical="center"/>
    </xf>
    <xf numFmtId="166" fontId="11" fillId="0" borderId="16" xfId="5" applyNumberFormat="1" applyFont="1" applyFill="1" applyBorder="1" applyAlignment="1" applyProtection="1">
      <alignment horizontal="right" vertical="center"/>
    </xf>
    <xf numFmtId="4" fontId="11" fillId="0" borderId="10" xfId="0" applyNumberFormat="1" applyFont="1" applyFill="1" applyBorder="1" applyAlignment="1" applyProtection="1">
      <alignment horizontal="right" vertical="center"/>
      <protection locked="0"/>
    </xf>
    <xf numFmtId="4" fontId="11" fillId="2" borderId="15" xfId="0" applyNumberFormat="1" applyFont="1" applyFill="1" applyBorder="1" applyAlignment="1">
      <alignment horizontal="right" vertical="center"/>
    </xf>
    <xf numFmtId="4" fontId="11" fillId="0" borderId="10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 applyProtection="1">
      <alignment horizontal="right" vertical="center"/>
    </xf>
    <xf numFmtId="0" fontId="11" fillId="2" borderId="15" xfId="0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2" borderId="6" xfId="0" applyFont="1" applyFill="1" applyBorder="1" applyAlignment="1" applyProtection="1">
      <alignment horizontal="center" wrapText="1"/>
      <protection locked="0"/>
    </xf>
    <xf numFmtId="49" fontId="11" fillId="2" borderId="5" xfId="0" applyNumberFormat="1" applyFont="1" applyFill="1" applyBorder="1" applyAlignment="1" applyProtection="1">
      <alignment horizontal="center" wrapText="1"/>
      <protection locked="0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8" xfId="0" applyNumberFormat="1" applyFont="1" applyFill="1" applyBorder="1" applyAlignment="1" applyProtection="1">
      <alignment horizontal="left" vertical="center"/>
      <protection locked="0"/>
    </xf>
    <xf numFmtId="0" fontId="14" fillId="2" borderId="1" xfId="0" applyNumberFormat="1" applyFont="1" applyFill="1" applyBorder="1" applyAlignment="1">
      <alignment horizontal="center" vertical="center"/>
    </xf>
    <xf numFmtId="0" fontId="11" fillId="2" borderId="14" xfId="0" applyNumberFormat="1" applyFont="1" applyFill="1" applyBorder="1" applyAlignment="1">
      <alignment horizontal="center" vertical="center" wrapText="1"/>
    </xf>
    <xf numFmtId="3" fontId="11" fillId="2" borderId="15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3" fontId="14" fillId="2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left"/>
      <protection locked="0"/>
    </xf>
    <xf numFmtId="0" fontId="11" fillId="2" borderId="1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/>
    </xf>
    <xf numFmtId="0" fontId="20" fillId="0" borderId="0" xfId="0" applyFont="1" applyFill="1" applyBorder="1" applyAlignment="1"/>
    <xf numFmtId="4" fontId="11" fillId="0" borderId="14" xfId="0" applyNumberFormat="1" applyFont="1" applyFill="1" applyBorder="1" applyAlignment="1" applyProtection="1">
      <alignment horizontal="center" vertical="center"/>
      <protection locked="0"/>
    </xf>
    <xf numFmtId="0" fontId="11" fillId="2" borderId="5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10" fontId="11" fillId="0" borderId="16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left"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1" fillId="0" borderId="16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7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>
      <alignment horizontal="right" vertical="center" wrapText="1"/>
    </xf>
    <xf numFmtId="0" fontId="11" fillId="0" borderId="16" xfId="0" applyFont="1" applyFill="1" applyBorder="1" applyAlignment="1" applyProtection="1">
      <alignment horizontal="left" vertical="center"/>
      <protection locked="0"/>
    </xf>
    <xf numFmtId="4" fontId="11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4" fontId="11" fillId="0" borderId="15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5" xfId="0" applyNumberFormat="1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left" vertical="center" wrapText="1"/>
    </xf>
    <xf numFmtId="4" fontId="0" fillId="0" borderId="15" xfId="0" applyNumberFormat="1" applyBorder="1" applyAlignment="1">
      <alignment horizontal="right" vertical="center"/>
    </xf>
    <xf numFmtId="0" fontId="11" fillId="0" borderId="0" xfId="0" applyFont="1" applyBorder="1" applyAlignment="1">
      <alignment horizontal="left" vertical="center" wrapText="1"/>
    </xf>
    <xf numFmtId="4" fontId="0" fillId="0" borderId="10" xfId="0" applyNumberFormat="1" applyBorder="1" applyAlignment="1" applyProtection="1">
      <alignment horizontal="right" vertical="center"/>
      <protection locked="0"/>
    </xf>
    <xf numFmtId="0" fontId="11" fillId="0" borderId="16" xfId="0" applyFont="1" applyBorder="1" applyAlignment="1">
      <alignment horizontal="left" vertical="center" wrapText="1"/>
    </xf>
    <xf numFmtId="4" fontId="0" fillId="0" borderId="7" xfId="0" applyNumberFormat="1" applyBorder="1" applyAlignment="1" applyProtection="1">
      <alignment horizontal="right" vertical="center"/>
      <protection locked="0"/>
    </xf>
    <xf numFmtId="0" fontId="10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 wrapText="1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 indent="4"/>
    </xf>
    <xf numFmtId="4" fontId="11" fillId="0" borderId="32" xfId="0" applyNumberFormat="1" applyFont="1" applyBorder="1" applyAlignment="1">
      <alignment horizontal="right" vertical="center" wrapText="1"/>
    </xf>
    <xf numFmtId="0" fontId="11" fillId="0" borderId="36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4" fontId="11" fillId="0" borderId="18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right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4" fontId="11" fillId="0" borderId="32" xfId="0" applyNumberFormat="1" applyFont="1" applyBorder="1" applyAlignment="1" applyProtection="1">
      <alignment horizontal="right" vertical="center" wrapText="1"/>
      <protection locked="0"/>
    </xf>
    <xf numFmtId="0" fontId="11" fillId="0" borderId="19" xfId="0" applyFont="1" applyBorder="1" applyAlignment="1">
      <alignment horizontal="left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right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right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8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justify" vertical="center"/>
    </xf>
    <xf numFmtId="49" fontId="27" fillId="0" borderId="1" xfId="0" applyNumberFormat="1" applyFont="1" applyFill="1" applyBorder="1" applyAlignment="1">
      <alignment horizontal="center" vertical="center"/>
    </xf>
    <xf numFmtId="37" fontId="25" fillId="0" borderId="7" xfId="0" applyNumberFormat="1" applyFont="1" applyFill="1" applyBorder="1" applyAlignment="1" applyProtection="1">
      <alignment horizontal="center" vertical="center"/>
      <protection locked="0"/>
    </xf>
    <xf numFmtId="37" fontId="25" fillId="0" borderId="13" xfId="0" applyNumberFormat="1" applyFont="1" applyFill="1" applyBorder="1" applyAlignment="1">
      <alignment horizontal="center" vertical="center"/>
    </xf>
    <xf numFmtId="4" fontId="25" fillId="0" borderId="14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center" vertical="center" wrapText="1"/>
    </xf>
    <xf numFmtId="37" fontId="25" fillId="0" borderId="7" xfId="0" applyNumberFormat="1" applyFont="1" applyFill="1" applyBorder="1" applyAlignment="1">
      <alignment horizontal="center" vertical="center"/>
    </xf>
    <xf numFmtId="37" fontId="25" fillId="0" borderId="6" xfId="0" applyNumberFormat="1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37" fontId="25" fillId="0" borderId="12" xfId="0" applyNumberFormat="1" applyFont="1" applyFill="1" applyBorder="1" applyAlignment="1">
      <alignment horizontal="center" vertical="center"/>
    </xf>
    <xf numFmtId="37" fontId="25" fillId="0" borderId="10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4" fontId="25" fillId="0" borderId="6" xfId="0" applyNumberFormat="1" applyFont="1" applyFill="1" applyBorder="1" applyAlignment="1">
      <alignment horizontal="right" vertical="center"/>
    </xf>
    <xf numFmtId="4" fontId="25" fillId="0" borderId="9" xfId="0" applyNumberFormat="1" applyFont="1" applyFill="1" applyBorder="1" applyAlignment="1" applyProtection="1">
      <alignment horizontal="center" vertical="center"/>
      <protection locked="0"/>
    </xf>
    <xf numFmtId="4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30" fillId="0" borderId="16" xfId="0" applyFont="1" applyFill="1" applyBorder="1" applyAlignment="1">
      <alignment vertical="center"/>
    </xf>
    <xf numFmtId="4" fontId="30" fillId="0" borderId="13" xfId="0" applyNumberFormat="1" applyFont="1" applyFill="1" applyBorder="1" applyAlignment="1">
      <alignment horizontal="right" vertical="center" wrapText="1"/>
    </xf>
    <xf numFmtId="0" fontId="30" fillId="2" borderId="15" xfId="0" applyFont="1" applyFill="1" applyBorder="1" applyAlignment="1">
      <alignment horizontal="center" vertical="center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4" fontId="3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8" xfId="0" applyFont="1" applyFill="1" applyBorder="1" applyAlignment="1" applyProtection="1">
      <alignment horizontal="left" vertical="center" wrapText="1"/>
      <protection locked="0"/>
    </xf>
    <xf numFmtId="4" fontId="30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30" fillId="2" borderId="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/>
    </xf>
    <xf numFmtId="4" fontId="3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0" applyFont="1" applyFill="1" applyBorder="1" applyAlignment="1">
      <alignment horizontal="left" vertical="center" wrapText="1"/>
    </xf>
    <xf numFmtId="4" fontId="3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 applyProtection="1">
      <alignment horizontal="left" vertical="center" wrapText="1"/>
      <protection locked="0"/>
    </xf>
    <xf numFmtId="0" fontId="30" fillId="0" borderId="11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 applyProtection="1">
      <alignment horizontal="left" vertical="center" wrapText="1"/>
      <protection locked="0"/>
    </xf>
    <xf numFmtId="0" fontId="30" fillId="2" borderId="1" xfId="0" applyFont="1" applyFill="1" applyBorder="1" applyAlignment="1">
      <alignment horizontal="left" vertical="center" wrapText="1"/>
    </xf>
    <xf numFmtId="10" fontId="29" fillId="0" borderId="2" xfId="0" applyNumberFormat="1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right" vertical="center"/>
    </xf>
    <xf numFmtId="0" fontId="30" fillId="2" borderId="14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center" vertical="center" wrapText="1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10" fontId="29" fillId="0" borderId="10" xfId="0" applyNumberFormat="1" applyFont="1" applyFill="1" applyBorder="1" applyAlignment="1">
      <alignment horizontal="center" vertical="center"/>
    </xf>
    <xf numFmtId="4" fontId="30" fillId="0" borderId="14" xfId="0" applyNumberFormat="1" applyFont="1" applyFill="1" applyBorder="1" applyAlignment="1">
      <alignment horizontal="right" vertical="center"/>
    </xf>
    <xf numFmtId="10" fontId="30" fillId="0" borderId="15" xfId="0" applyNumberFormat="1" applyFont="1" applyFill="1" applyBorder="1" applyAlignment="1">
      <alignment horizontal="center" vertical="center"/>
    </xf>
    <xf numFmtId="4" fontId="29" fillId="0" borderId="9" xfId="0" applyNumberFormat="1" applyFont="1" applyFill="1" applyBorder="1" applyAlignment="1">
      <alignment horizontal="right" vertical="center"/>
    </xf>
    <xf numFmtId="0" fontId="31" fillId="2" borderId="2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4" fontId="29" fillId="0" borderId="9" xfId="0" applyNumberFormat="1" applyFont="1" applyFill="1" applyBorder="1" applyAlignment="1" applyProtection="1">
      <alignment horizontal="right" vertical="center" wrapText="1"/>
      <protection locked="0"/>
    </xf>
    <xf numFmtId="10" fontId="29" fillId="0" borderId="15" xfId="0" applyNumberFormat="1" applyFont="1" applyFill="1" applyBorder="1" applyAlignment="1">
      <alignment horizontal="center" vertical="center"/>
    </xf>
    <xf numFmtId="0" fontId="28" fillId="5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4" fontId="3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30" fillId="0" borderId="2" xfId="0" applyFont="1" applyFill="1" applyBorder="1" applyAlignment="1">
      <alignment vertical="center"/>
    </xf>
    <xf numFmtId="4" fontId="30" fillId="0" borderId="15" xfId="0" applyNumberFormat="1" applyFont="1" applyFill="1" applyBorder="1" applyAlignment="1">
      <alignment horizontal="right" vertical="center" wrapText="1"/>
    </xf>
    <xf numFmtId="0" fontId="30" fillId="2" borderId="14" xfId="0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horizontal="center"/>
    </xf>
    <xf numFmtId="0" fontId="30" fillId="2" borderId="6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/>
    </xf>
    <xf numFmtId="0" fontId="24" fillId="2" borderId="13" xfId="0" applyFont="1" applyFill="1" applyBorder="1" applyAlignment="1">
      <alignment horizontal="center"/>
    </xf>
    <xf numFmtId="0" fontId="30" fillId="2" borderId="10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2" borderId="8" xfId="0" applyFont="1" applyFill="1" applyBorder="1" applyAlignment="1">
      <alignment horizontal="center" wrapText="1"/>
    </xf>
    <xf numFmtId="0" fontId="30" fillId="0" borderId="27" xfId="0" applyFont="1" applyFill="1" applyBorder="1" applyAlignment="1">
      <alignment horizontal="left" vertical="center" wrapText="1"/>
    </xf>
    <xf numFmtId="4" fontId="30" fillId="0" borderId="9" xfId="0" applyNumberFormat="1" applyFont="1" applyFill="1" applyBorder="1" applyAlignment="1" applyProtection="1">
      <alignment horizontal="right" vertical="center"/>
      <protection locked="0"/>
    </xf>
    <xf numFmtId="4" fontId="29" fillId="0" borderId="15" xfId="0" applyNumberFormat="1" applyFont="1" applyFill="1" applyBorder="1" applyAlignment="1">
      <alignment horizontal="right" vertical="center"/>
    </xf>
    <xf numFmtId="0" fontId="30" fillId="4" borderId="37" xfId="0" applyFont="1" applyFill="1" applyBorder="1" applyAlignment="1">
      <alignment horizontal="left" vertical="center" wrapText="1"/>
    </xf>
    <xf numFmtId="4" fontId="29" fillId="0" borderId="22" xfId="0" applyNumberFormat="1" applyFont="1" applyFill="1" applyBorder="1" applyAlignment="1">
      <alignment horizontal="right" vertical="center"/>
    </xf>
    <xf numFmtId="4" fontId="29" fillId="0" borderId="9" xfId="0" applyNumberFormat="1" applyFont="1" applyFill="1" applyBorder="1" applyAlignment="1" applyProtection="1">
      <alignment horizontal="center" vertical="center"/>
      <protection locked="0"/>
    </xf>
    <xf numFmtId="4" fontId="29" fillId="0" borderId="15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29" fillId="0" borderId="6" xfId="0" applyNumberFormat="1" applyFont="1" applyFill="1" applyBorder="1" applyAlignment="1">
      <alignment horizontal="center" vertical="center"/>
    </xf>
    <xf numFmtId="4" fontId="29" fillId="0" borderId="9" xfId="0" applyNumberFormat="1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/>
    </xf>
    <xf numFmtId="0" fontId="30" fillId="2" borderId="7" xfId="0" applyFont="1" applyFill="1" applyBorder="1" applyAlignment="1">
      <alignment horizontal="center"/>
    </xf>
    <xf numFmtId="0" fontId="30" fillId="2" borderId="13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vertical="center"/>
    </xf>
    <xf numFmtId="0" fontId="34" fillId="6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/>
      <protection locked="0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4" fontId="29" fillId="0" borderId="9" xfId="0" applyNumberFormat="1" applyFont="1" applyFill="1" applyBorder="1" applyAlignment="1" applyProtection="1">
      <alignment horizontal="right" vertical="center"/>
      <protection locked="0"/>
    </xf>
    <xf numFmtId="4" fontId="29" fillId="0" borderId="14" xfId="0" applyNumberFormat="1" applyFont="1" applyFill="1" applyBorder="1" applyAlignment="1">
      <alignment horizontal="right" vertical="center"/>
    </xf>
    <xf numFmtId="0" fontId="31" fillId="2" borderId="5" xfId="0" applyFont="1" applyFill="1" applyBorder="1" applyAlignment="1" applyProtection="1">
      <alignment horizontal="center" vertical="center" wrapText="1"/>
      <protection locked="0"/>
    </xf>
    <xf numFmtId="4" fontId="29" fillId="0" borderId="6" xfId="0" applyNumberFormat="1" applyFont="1" applyFill="1" applyBorder="1" applyAlignment="1">
      <alignment horizontal="right" vertical="center"/>
    </xf>
    <xf numFmtId="0" fontId="28" fillId="7" borderId="0" xfId="0" applyNumberFormat="1" applyFont="1" applyFill="1" applyBorder="1" applyAlignment="1">
      <alignment horizontal="left" vertical="center"/>
    </xf>
    <xf numFmtId="0" fontId="30" fillId="4" borderId="1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 wrapText="1"/>
    </xf>
    <xf numFmtId="0" fontId="29" fillId="4" borderId="11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8" fillId="8" borderId="0" xfId="0" applyNumberFormat="1" applyFont="1" applyFill="1" applyBorder="1" applyAlignment="1">
      <alignment horizontal="left" vertical="center"/>
    </xf>
    <xf numFmtId="0" fontId="25" fillId="0" borderId="14" xfId="0" applyFont="1" applyFill="1" applyBorder="1" applyAlignment="1" applyProtection="1">
      <alignment horizontal="center" vertical="center" wrapText="1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4" fontId="25" fillId="0" borderId="12" xfId="0" applyNumberFormat="1" applyFont="1" applyFill="1" applyBorder="1" applyAlignment="1" applyProtection="1">
      <alignment horizontal="right" vertical="center"/>
      <protection locked="0"/>
    </xf>
    <xf numFmtId="4" fontId="25" fillId="0" borderId="13" xfId="0" applyNumberFormat="1" applyFont="1" applyFill="1" applyBorder="1" applyAlignment="1">
      <alignment horizontal="right" vertical="center"/>
    </xf>
    <xf numFmtId="4" fontId="25" fillId="0" borderId="7" xfId="0" applyNumberFormat="1" applyFont="1" applyFill="1" applyBorder="1" applyAlignment="1">
      <alignment horizontal="right" vertical="center"/>
    </xf>
    <xf numFmtId="4" fontId="25" fillId="0" borderId="9" xfId="0" applyNumberFormat="1" applyFont="1" applyFill="1" applyBorder="1" applyAlignment="1" applyProtection="1">
      <alignment horizontal="right" vertical="center"/>
      <protection locked="0"/>
    </xf>
    <xf numFmtId="4" fontId="25" fillId="0" borderId="10" xfId="0" applyNumberFormat="1" applyFont="1" applyFill="1" applyBorder="1" applyAlignment="1">
      <alignment horizontal="right" vertical="center"/>
    </xf>
    <xf numFmtId="4" fontId="25" fillId="0" borderId="14" xfId="0" applyNumberFormat="1" applyFont="1" applyFill="1" applyBorder="1" applyAlignment="1" applyProtection="1">
      <alignment horizontal="right" vertical="center"/>
      <protection locked="0"/>
    </xf>
    <xf numFmtId="4" fontId="25" fillId="0" borderId="15" xfId="0" applyNumberFormat="1" applyFont="1" applyFill="1" applyBorder="1" applyAlignment="1">
      <alignment horizontal="right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166" fontId="25" fillId="0" borderId="7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10" fontId="25" fillId="0" borderId="15" xfId="0" applyNumberFormat="1" applyFont="1" applyFill="1" applyBorder="1" applyAlignment="1" applyProtection="1">
      <alignment horizontal="center" vertical="center"/>
      <protection locked="0"/>
    </xf>
    <xf numFmtId="0" fontId="25" fillId="0" borderId="15" xfId="0" applyFont="1" applyFill="1" applyBorder="1" applyAlignment="1">
      <alignment horizontal="center" vertical="center"/>
    </xf>
    <xf numFmtId="10" fontId="25" fillId="0" borderId="15" xfId="0" applyNumberFormat="1" applyFont="1" applyFill="1" applyBorder="1" applyAlignment="1" applyProtection="1">
      <alignment horizontal="right" vertical="center"/>
      <protection locked="0"/>
    </xf>
    <xf numFmtId="4" fontId="26" fillId="0" borderId="15" xfId="0" applyNumberFormat="1" applyFont="1" applyFill="1" applyBorder="1" applyAlignment="1" applyProtection="1">
      <alignment horizontal="right" vertical="center"/>
      <protection locked="0"/>
    </xf>
    <xf numFmtId="4" fontId="25" fillId="0" borderId="15" xfId="0" applyNumberFormat="1" applyFont="1" applyFill="1" applyBorder="1" applyAlignment="1" applyProtection="1">
      <alignment horizontal="right" vertical="center"/>
      <protection locked="0"/>
    </xf>
    <xf numFmtId="0" fontId="25" fillId="0" borderId="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/>
    </xf>
    <xf numFmtId="0" fontId="25" fillId="0" borderId="14" xfId="0" applyFont="1" applyFill="1" applyBorder="1" applyAlignment="1">
      <alignment horizontal="center" vertical="center"/>
    </xf>
    <xf numFmtId="10" fontId="25" fillId="0" borderId="7" xfId="0" applyNumberFormat="1" applyFont="1" applyFill="1" applyBorder="1" applyAlignment="1" applyProtection="1">
      <alignment horizontal="center" vertical="center"/>
      <protection locked="0"/>
    </xf>
    <xf numFmtId="10" fontId="25" fillId="0" borderId="10" xfId="0" applyNumberFormat="1" applyFont="1" applyFill="1" applyBorder="1" applyAlignment="1" applyProtection="1">
      <alignment horizontal="center" vertical="center"/>
      <protection locked="0"/>
    </xf>
    <xf numFmtId="10" fontId="25" fillId="0" borderId="13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/>
    </xf>
    <xf numFmtId="10" fontId="25" fillId="0" borderId="24" xfId="0" applyNumberFormat="1" applyFont="1" applyFill="1" applyBorder="1" applyAlignment="1" applyProtection="1">
      <alignment horizontal="center" vertical="center"/>
      <protection locked="0"/>
    </xf>
    <xf numFmtId="4" fontId="25" fillId="0" borderId="10" xfId="0" applyNumberFormat="1" applyFont="1" applyFill="1" applyBorder="1" applyAlignment="1" applyProtection="1">
      <alignment horizontal="right"/>
      <protection locked="0"/>
    </xf>
    <xf numFmtId="4" fontId="25" fillId="0" borderId="13" xfId="0" applyNumberFormat="1" applyFont="1" applyFill="1" applyBorder="1" applyAlignment="1" applyProtection="1">
      <alignment horizontal="right"/>
      <protection locked="0"/>
    </xf>
    <xf numFmtId="4" fontId="25" fillId="0" borderId="10" xfId="0" applyNumberFormat="1" applyFont="1" applyFill="1" applyBorder="1" applyAlignment="1">
      <alignment horizontal="right"/>
    </xf>
    <xf numFmtId="4" fontId="25" fillId="0" borderId="15" xfId="0" applyNumberFormat="1" applyFont="1" applyFill="1" applyBorder="1" applyAlignment="1" applyProtection="1">
      <alignment horizontal="right"/>
      <protection locked="0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25" fillId="0" borderId="0" xfId="0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</cellXfs>
  <cellStyles count="13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Porcentagem 3" xfId="6"/>
    <cellStyle name="Porcentagem 4" xfId="7"/>
    <cellStyle name="Separador de milhares 3" xfId="8"/>
    <cellStyle name="Separador de milhares 4" xfId="9"/>
    <cellStyle name="Separador de milhares 5" xfId="10"/>
    <cellStyle name="Separador de milhares 6" xfId="11"/>
    <cellStyle name="Vírgula" xfId="1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41312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00"/>
  <sheetViews>
    <sheetView tabSelected="1" workbookViewId="0">
      <selection activeCell="A5" sqref="A5:B5"/>
    </sheetView>
  </sheetViews>
  <sheetFormatPr defaultRowHeight="15" x14ac:dyDescent="0.25"/>
  <cols>
    <col min="1" max="1" width="69.85546875" style="1" customWidth="1"/>
    <col min="2" max="2" width="59" style="1" customWidth="1"/>
    <col min="3" max="16384" width="9.140625" style="1"/>
  </cols>
  <sheetData>
    <row r="1" spans="1:2" ht="18.75" x14ac:dyDescent="0.25">
      <c r="A1" s="678" t="s">
        <v>923</v>
      </c>
      <c r="B1" s="678"/>
    </row>
    <row r="2" spans="1:2" ht="18.75" x14ac:dyDescent="0.25">
      <c r="A2" s="678" t="s">
        <v>0</v>
      </c>
      <c r="B2" s="678"/>
    </row>
    <row r="3" spans="1:2" ht="18.75" x14ac:dyDescent="0.25">
      <c r="A3" s="678" t="s">
        <v>913</v>
      </c>
      <c r="B3" s="678"/>
    </row>
    <row r="4" spans="1:2" ht="18.75" x14ac:dyDescent="0.25">
      <c r="A4" s="679" t="s">
        <v>1</v>
      </c>
      <c r="B4" s="679"/>
    </row>
    <row r="5" spans="1:2" ht="18.75" x14ac:dyDescent="0.25">
      <c r="A5" s="678" t="s">
        <v>943</v>
      </c>
      <c r="B5" s="678"/>
    </row>
    <row r="6" spans="1:2" ht="22.5" x14ac:dyDescent="0.25">
      <c r="A6" s="680" t="s">
        <v>2</v>
      </c>
      <c r="B6" s="680"/>
    </row>
    <row r="8" spans="1:2" ht="18" x14ac:dyDescent="0.25">
      <c r="A8" s="2" t="s">
        <v>3</v>
      </c>
      <c r="B8" s="3"/>
    </row>
    <row r="9" spans="1:2" x14ac:dyDescent="0.25">
      <c r="A9" s="4" t="s">
        <v>4</v>
      </c>
      <c r="B9" s="675" t="s">
        <v>914</v>
      </c>
    </row>
    <row r="10" spans="1:2" x14ac:dyDescent="0.25">
      <c r="A10" s="4" t="s">
        <v>5</v>
      </c>
      <c r="B10" s="675" t="s">
        <v>915</v>
      </c>
    </row>
    <row r="11" spans="1:2" x14ac:dyDescent="0.25">
      <c r="A11" s="4" t="s">
        <v>6</v>
      </c>
      <c r="B11" s="675" t="s">
        <v>916</v>
      </c>
    </row>
    <row r="12" spans="1:2" x14ac:dyDescent="0.25">
      <c r="A12" s="4" t="s">
        <v>7</v>
      </c>
      <c r="B12" s="675" t="s">
        <v>917</v>
      </c>
    </row>
    <row r="13" spans="1:2" x14ac:dyDescent="0.25">
      <c r="A13" s="4" t="s">
        <v>8</v>
      </c>
      <c r="B13" s="675" t="s">
        <v>918</v>
      </c>
    </row>
    <row r="14" spans="1:2" ht="18" x14ac:dyDescent="0.25">
      <c r="A14" s="2" t="s">
        <v>9</v>
      </c>
      <c r="B14" s="3"/>
    </row>
    <row r="15" spans="1:2" x14ac:dyDescent="0.25">
      <c r="A15" s="4" t="s">
        <v>10</v>
      </c>
      <c r="B15" s="675" t="s">
        <v>919</v>
      </c>
    </row>
    <row r="16" spans="1:2" x14ac:dyDescent="0.25">
      <c r="A16" s="6" t="s">
        <v>11</v>
      </c>
      <c r="B16" s="676">
        <v>41598</v>
      </c>
    </row>
    <row r="17" spans="1:2" x14ac:dyDescent="0.25">
      <c r="A17" s="4" t="s">
        <v>12</v>
      </c>
      <c r="B17" s="676">
        <v>41606</v>
      </c>
    </row>
    <row r="18" spans="1:2" ht="18" x14ac:dyDescent="0.25">
      <c r="A18" s="2" t="s">
        <v>13</v>
      </c>
      <c r="B18" s="3"/>
    </row>
    <row r="19" spans="1:2" ht="15.75" x14ac:dyDescent="0.25">
      <c r="A19" s="7" t="s">
        <v>14</v>
      </c>
      <c r="B19" s="5"/>
    </row>
    <row r="20" spans="1:2" x14ac:dyDescent="0.25">
      <c r="A20" s="4" t="s">
        <v>15</v>
      </c>
      <c r="B20" s="675" t="s">
        <v>920</v>
      </c>
    </row>
    <row r="21" spans="1:2" x14ac:dyDescent="0.25">
      <c r="A21" s="6" t="s">
        <v>16</v>
      </c>
      <c r="B21" s="675" t="s">
        <v>921</v>
      </c>
    </row>
    <row r="22" spans="1:2" x14ac:dyDescent="0.25">
      <c r="A22" s="8" t="s">
        <v>17</v>
      </c>
      <c r="B22" s="677" t="s">
        <v>922</v>
      </c>
    </row>
    <row r="1000" spans="1:1" x14ac:dyDescent="0.25">
      <c r="A1000" s="9" t="s">
        <v>18</v>
      </c>
    </row>
  </sheetData>
  <sheetProtection password="DA51" sheet="1" selectLockedCells="1"/>
  <mergeCells count="6">
    <mergeCell ref="A1:B1"/>
    <mergeCell ref="A2:B2"/>
    <mergeCell ref="A3:B3"/>
    <mergeCell ref="A4:B4"/>
    <mergeCell ref="A5:B5"/>
    <mergeCell ref="A6:B6"/>
  </mergeCells>
  <printOptions horizontalCentered="1" verticalCentered="1"/>
  <pageMargins left="0.51180555555555551" right="0.51180555555555551" top="0.78749999999999998" bottom="0.78749999999999998" header="0.51180555555555551" footer="0.51180555555555551"/>
  <pageSetup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opLeftCell="B1" workbookViewId="0">
      <selection activeCell="B19" sqref="B19"/>
    </sheetView>
  </sheetViews>
  <sheetFormatPr defaultRowHeight="15" x14ac:dyDescent="0.25"/>
  <cols>
    <col min="1" max="1" width="102.5703125" customWidth="1"/>
    <col min="2" max="5" width="18.7109375" customWidth="1"/>
  </cols>
  <sheetData>
    <row r="1" spans="1:5" ht="22.5" customHeight="1" x14ac:dyDescent="0.25">
      <c r="A1" s="839" t="s">
        <v>534</v>
      </c>
      <c r="B1" s="839"/>
      <c r="C1" s="839"/>
      <c r="D1" s="839"/>
      <c r="E1" s="839"/>
    </row>
    <row r="2" spans="1:5" ht="15" customHeight="1" x14ac:dyDescent="0.25">
      <c r="A2" s="840" t="s">
        <v>20</v>
      </c>
      <c r="B2" s="840"/>
      <c r="C2" s="840"/>
      <c r="D2" s="840"/>
      <c r="E2" s="840"/>
    </row>
    <row r="3" spans="1:5" ht="15" customHeight="1" x14ac:dyDescent="0.25">
      <c r="A3" s="841" t="s">
        <v>1</v>
      </c>
      <c r="B3" s="841"/>
      <c r="C3" s="841"/>
      <c r="D3" s="841"/>
      <c r="E3" s="841"/>
    </row>
    <row r="4" spans="1:5" ht="15" customHeight="1" x14ac:dyDescent="0.25">
      <c r="A4" s="795" t="s">
        <v>391</v>
      </c>
      <c r="B4" s="795"/>
      <c r="C4" s="795"/>
      <c r="D4" s="795"/>
      <c r="E4" s="795"/>
    </row>
    <row r="5" spans="1:5" ht="15" customHeight="1" x14ac:dyDescent="0.25">
      <c r="A5" s="794" t="s">
        <v>22</v>
      </c>
      <c r="B5" s="794"/>
      <c r="C5" s="794"/>
      <c r="D5" s="794"/>
      <c r="E5" s="794"/>
    </row>
    <row r="6" spans="1:5" ht="15" customHeight="1" x14ac:dyDescent="0.25">
      <c r="A6" s="840" t="s">
        <v>182</v>
      </c>
      <c r="B6" s="840"/>
      <c r="C6" s="840"/>
      <c r="D6" s="840"/>
      <c r="E6" s="840"/>
    </row>
    <row r="7" spans="1:5" s="1" customFormat="1" ht="14.1" customHeight="1" x14ac:dyDescent="0.25">
      <c r="A7" s="257" t="s">
        <v>535</v>
      </c>
      <c r="B7" s="255"/>
      <c r="C7" s="255"/>
      <c r="D7" s="255"/>
      <c r="E7" s="259">
        <v>1</v>
      </c>
    </row>
    <row r="8" spans="1:5" ht="15" customHeight="1" x14ac:dyDescent="0.25">
      <c r="A8" s="837" t="s">
        <v>536</v>
      </c>
      <c r="B8" s="837"/>
      <c r="C8" s="837"/>
      <c r="D8" s="837"/>
      <c r="E8" s="837"/>
    </row>
    <row r="9" spans="1:5" ht="30" customHeight="1" x14ac:dyDescent="0.25">
      <c r="A9" s="838" t="s">
        <v>537</v>
      </c>
      <c r="B9" s="798" t="s">
        <v>538</v>
      </c>
      <c r="C9" s="777" t="s">
        <v>110</v>
      </c>
      <c r="D9" s="777"/>
      <c r="E9" s="777"/>
    </row>
    <row r="10" spans="1:5" ht="30" customHeight="1" x14ac:dyDescent="0.25">
      <c r="A10" s="838"/>
      <c r="B10" s="798"/>
      <c r="C10" s="791" t="s">
        <v>30</v>
      </c>
      <c r="D10" s="260" t="s">
        <v>32</v>
      </c>
      <c r="E10" s="304" t="s">
        <v>31</v>
      </c>
    </row>
    <row r="11" spans="1:5" ht="15" customHeight="1" x14ac:dyDescent="0.25">
      <c r="A11" s="838"/>
      <c r="B11" s="229" t="s">
        <v>113</v>
      </c>
      <c r="C11" s="791"/>
      <c r="D11" s="306" t="s">
        <v>114</v>
      </c>
      <c r="E11" s="307" t="s">
        <v>467</v>
      </c>
    </row>
    <row r="12" spans="1:5" ht="15" customHeight="1" x14ac:dyDescent="0.25">
      <c r="A12" s="347" t="s">
        <v>539</v>
      </c>
      <c r="B12" s="363">
        <f>SUM(B13:B14)</f>
        <v>0</v>
      </c>
      <c r="C12" s="363">
        <f>SUM(C13:C14)</f>
        <v>0</v>
      </c>
      <c r="D12" s="363">
        <f>SUM(D13:D14)</f>
        <v>0</v>
      </c>
      <c r="E12" s="364">
        <f t="shared" ref="E12:E22" si="0">IF(B12="",0,IF(B12=0,0,D12/B12))</f>
        <v>0</v>
      </c>
    </row>
    <row r="13" spans="1:5" ht="15" customHeight="1" x14ac:dyDescent="0.25">
      <c r="A13" s="347" t="s">
        <v>540</v>
      </c>
      <c r="B13" s="365"/>
      <c r="C13" s="365"/>
      <c r="D13" s="365"/>
      <c r="E13" s="364">
        <f t="shared" si="0"/>
        <v>0</v>
      </c>
    </row>
    <row r="14" spans="1:5" ht="15" customHeight="1" x14ac:dyDescent="0.25">
      <c r="A14" s="347" t="s">
        <v>541</v>
      </c>
      <c r="B14" s="365"/>
      <c r="C14" s="365"/>
      <c r="D14" s="365"/>
      <c r="E14" s="364">
        <f t="shared" si="0"/>
        <v>0</v>
      </c>
    </row>
    <row r="15" spans="1:5" ht="15" customHeight="1" x14ac:dyDescent="0.25">
      <c r="A15" s="347" t="s">
        <v>542</v>
      </c>
      <c r="B15" s="366">
        <f>SUM(B16:B17)</f>
        <v>0</v>
      </c>
      <c r="C15" s="366">
        <f>SUM(C16:C17)</f>
        <v>0</v>
      </c>
      <c r="D15" s="366">
        <f>SUM(D16:D17)</f>
        <v>0</v>
      </c>
      <c r="E15" s="364">
        <f t="shared" si="0"/>
        <v>0</v>
      </c>
    </row>
    <row r="16" spans="1:5" ht="15" customHeight="1" x14ac:dyDescent="0.25">
      <c r="A16" s="347" t="s">
        <v>540</v>
      </c>
      <c r="B16" s="367"/>
      <c r="C16" s="367"/>
      <c r="D16" s="367"/>
      <c r="E16" s="364">
        <f t="shared" si="0"/>
        <v>0</v>
      </c>
    </row>
    <row r="17" spans="1:5" ht="15" customHeight="1" x14ac:dyDescent="0.25">
      <c r="A17" s="347" t="s">
        <v>541</v>
      </c>
      <c r="B17" s="367"/>
      <c r="C17" s="367"/>
      <c r="D17" s="367"/>
      <c r="E17" s="364">
        <f t="shared" si="0"/>
        <v>0</v>
      </c>
    </row>
    <row r="18" spans="1:5" ht="15" customHeight="1" x14ac:dyDescent="0.25">
      <c r="A18" s="347" t="s">
        <v>543</v>
      </c>
      <c r="B18" s="367"/>
      <c r="C18" s="367"/>
      <c r="D18" s="367"/>
      <c r="E18" s="364">
        <f t="shared" si="0"/>
        <v>0</v>
      </c>
    </row>
    <row r="19" spans="1:5" ht="15" customHeight="1" x14ac:dyDescent="0.25">
      <c r="A19" s="347" t="s">
        <v>544</v>
      </c>
      <c r="B19" s="367"/>
      <c r="C19" s="367"/>
      <c r="D19" s="367"/>
      <c r="E19" s="364">
        <f t="shared" si="0"/>
        <v>0</v>
      </c>
    </row>
    <row r="20" spans="1:5" ht="15" customHeight="1" x14ac:dyDescent="0.25">
      <c r="A20" s="347" t="s">
        <v>545</v>
      </c>
      <c r="B20" s="367"/>
      <c r="C20" s="367"/>
      <c r="D20" s="367"/>
      <c r="E20" s="364">
        <f t="shared" si="0"/>
        <v>0</v>
      </c>
    </row>
    <row r="21" spans="1:5" ht="15" customHeight="1" x14ac:dyDescent="0.25">
      <c r="A21" s="347" t="s">
        <v>546</v>
      </c>
      <c r="B21" s="367"/>
      <c r="C21" s="367"/>
      <c r="D21" s="367"/>
      <c r="E21" s="364">
        <f t="shared" si="0"/>
        <v>0</v>
      </c>
    </row>
    <row r="22" spans="1:5" ht="15" customHeight="1" x14ac:dyDescent="0.25">
      <c r="A22" s="347" t="s">
        <v>547</v>
      </c>
      <c r="B22" s="368">
        <f>+B12+B15+B18+B19+B20+B21</f>
        <v>0</v>
      </c>
      <c r="C22" s="368">
        <f>+C12+C15+C18+C19+C20+C21</f>
        <v>0</v>
      </c>
      <c r="D22" s="368">
        <f>+D12+D15+D18+D19+D20+D21</f>
        <v>0</v>
      </c>
      <c r="E22" s="369">
        <f t="shared" si="0"/>
        <v>0</v>
      </c>
    </row>
    <row r="23" spans="1:5" ht="15" customHeight="1" x14ac:dyDescent="0.25">
      <c r="A23" s="791" t="s">
        <v>498</v>
      </c>
      <c r="B23" s="791"/>
      <c r="C23" s="791"/>
      <c r="D23" s="777" t="s">
        <v>268</v>
      </c>
      <c r="E23" s="777"/>
    </row>
    <row r="24" spans="1:5" ht="15" customHeight="1" x14ac:dyDescent="0.25">
      <c r="A24" s="833" t="s">
        <v>548</v>
      </c>
      <c r="B24" s="833"/>
      <c r="C24" s="833"/>
      <c r="D24" s="836"/>
      <c r="E24" s="836"/>
    </row>
    <row r="25" spans="1:5" ht="15" customHeight="1" x14ac:dyDescent="0.25">
      <c r="A25" s="833" t="s">
        <v>549</v>
      </c>
      <c r="B25" s="833"/>
      <c r="C25" s="833"/>
      <c r="D25" s="834"/>
      <c r="E25" s="834"/>
    </row>
    <row r="26" spans="1:5" ht="15" customHeight="1" x14ac:dyDescent="0.25">
      <c r="A26" s="833" t="s">
        <v>550</v>
      </c>
      <c r="B26" s="833"/>
      <c r="C26" s="833"/>
      <c r="D26" s="834"/>
      <c r="E26" s="834"/>
    </row>
    <row r="27" spans="1:5" ht="15" customHeight="1" x14ac:dyDescent="0.25">
      <c r="A27" s="833" t="s">
        <v>551</v>
      </c>
      <c r="B27" s="833"/>
      <c r="C27" s="833"/>
      <c r="D27" s="834"/>
      <c r="E27" s="834"/>
    </row>
    <row r="28" spans="1:5" ht="15" customHeight="1" x14ac:dyDescent="0.25">
      <c r="A28" s="833" t="s">
        <v>552</v>
      </c>
      <c r="B28" s="833"/>
      <c r="C28" s="833"/>
      <c r="D28" s="834"/>
      <c r="E28" s="834"/>
    </row>
    <row r="29" spans="1:5" ht="15" customHeight="1" x14ac:dyDescent="0.25">
      <c r="A29" s="835" t="s">
        <v>553</v>
      </c>
      <c r="B29" s="835"/>
      <c r="C29" s="835"/>
      <c r="D29" s="834"/>
      <c r="E29" s="834"/>
    </row>
    <row r="30" spans="1:5" ht="15" customHeight="1" x14ac:dyDescent="0.25">
      <c r="A30" s="831" t="s">
        <v>554</v>
      </c>
      <c r="B30" s="831"/>
      <c r="C30" s="831"/>
      <c r="D30" s="832">
        <f>SUM(D24:D29)</f>
        <v>0</v>
      </c>
      <c r="E30" s="832"/>
    </row>
    <row r="31" spans="1:5" ht="15" customHeight="1" x14ac:dyDescent="0.25">
      <c r="A31" s="831" t="s">
        <v>555</v>
      </c>
      <c r="B31" s="831"/>
      <c r="C31" s="831"/>
      <c r="D31" s="832">
        <f>+D22-D30</f>
        <v>0</v>
      </c>
      <c r="E31" s="832"/>
    </row>
  </sheetData>
  <sheetProtection password="DA51" sheet="1" formatColumns="0" formatRows="0" selectLockedCells="1"/>
  <mergeCells count="29">
    <mergeCell ref="A1:E1"/>
    <mergeCell ref="A2:E2"/>
    <mergeCell ref="A3:E3"/>
    <mergeCell ref="A4:E4"/>
    <mergeCell ref="A5:E5"/>
    <mergeCell ref="A6:E6"/>
    <mergeCell ref="A8:E8"/>
    <mergeCell ref="A9:A11"/>
    <mergeCell ref="B9:B10"/>
    <mergeCell ref="C9:E9"/>
    <mergeCell ref="C10:C11"/>
    <mergeCell ref="A23:C23"/>
    <mergeCell ref="D23:E23"/>
    <mergeCell ref="A24:C24"/>
    <mergeCell ref="D24:E24"/>
    <mergeCell ref="A25:C25"/>
    <mergeCell ref="D25:E25"/>
    <mergeCell ref="A26:C26"/>
    <mergeCell ref="D26:E26"/>
    <mergeCell ref="A30:C30"/>
    <mergeCell ref="D30:E30"/>
    <mergeCell ref="A31:C31"/>
    <mergeCell ref="D31:E31"/>
    <mergeCell ref="A27:C27"/>
    <mergeCell ref="D27:E27"/>
    <mergeCell ref="A28:C28"/>
    <mergeCell ref="D28:E28"/>
    <mergeCell ref="A29:C29"/>
    <mergeCell ref="D29:E29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A7" sqref="A7:H7"/>
    </sheetView>
  </sheetViews>
  <sheetFormatPr defaultRowHeight="15" x14ac:dyDescent="0.25"/>
  <cols>
    <col min="1" max="1" width="83.85546875" customWidth="1"/>
    <col min="2" max="7" width="9.7109375" customWidth="1"/>
    <col min="8" max="8" width="18.7109375" customWidth="1"/>
  </cols>
  <sheetData>
    <row r="1" spans="1:8" ht="15" customHeight="1" x14ac:dyDescent="0.25">
      <c r="A1" s="839" t="s">
        <v>556</v>
      </c>
      <c r="B1" s="839"/>
      <c r="C1" s="839"/>
      <c r="D1" s="839"/>
      <c r="E1" s="839"/>
      <c r="F1" s="839"/>
      <c r="G1" s="839"/>
      <c r="H1" s="839"/>
    </row>
    <row r="2" spans="1:8" ht="2.4500000000000002" customHeight="1" x14ac:dyDescent="0.25">
      <c r="A2" s="862"/>
      <c r="B2" s="862"/>
      <c r="C2" s="862"/>
      <c r="D2" s="862"/>
      <c r="E2" s="862"/>
      <c r="F2" s="862"/>
      <c r="G2" s="862"/>
      <c r="H2" s="862"/>
    </row>
    <row r="3" spans="1:8" ht="15" customHeight="1" x14ac:dyDescent="0.25">
      <c r="A3" s="861" t="s">
        <v>923</v>
      </c>
      <c r="B3" s="861"/>
      <c r="C3" s="861"/>
      <c r="D3" s="861"/>
      <c r="E3" s="861"/>
      <c r="F3" s="861"/>
      <c r="G3" s="861"/>
      <c r="H3" s="861"/>
    </row>
    <row r="4" spans="1:8" ht="15" customHeight="1" x14ac:dyDescent="0.25">
      <c r="A4" s="859" t="s">
        <v>1</v>
      </c>
      <c r="B4" s="859"/>
      <c r="C4" s="859"/>
      <c r="D4" s="859"/>
      <c r="E4" s="859"/>
      <c r="F4" s="859"/>
      <c r="G4" s="859"/>
      <c r="H4" s="859"/>
    </row>
    <row r="5" spans="1:8" ht="15" customHeight="1" x14ac:dyDescent="0.25">
      <c r="A5" s="860" t="s">
        <v>557</v>
      </c>
      <c r="B5" s="860"/>
      <c r="C5" s="860"/>
      <c r="D5" s="860"/>
      <c r="E5" s="860"/>
      <c r="F5" s="860"/>
      <c r="G5" s="860"/>
      <c r="H5" s="860"/>
    </row>
    <row r="6" spans="1:8" ht="15" customHeight="1" x14ac:dyDescent="0.25">
      <c r="A6" s="859" t="s">
        <v>22</v>
      </c>
      <c r="B6" s="859"/>
      <c r="C6" s="859"/>
      <c r="D6" s="859"/>
      <c r="E6" s="859"/>
      <c r="F6" s="859"/>
      <c r="G6" s="859"/>
      <c r="H6" s="859"/>
    </row>
    <row r="7" spans="1:8" ht="15" customHeight="1" x14ac:dyDescent="0.25">
      <c r="A7" s="861" t="s">
        <v>936</v>
      </c>
      <c r="B7" s="861"/>
      <c r="C7" s="861"/>
      <c r="D7" s="861"/>
      <c r="E7" s="861"/>
      <c r="F7" s="861"/>
      <c r="G7" s="861"/>
      <c r="H7" s="861"/>
    </row>
    <row r="8" spans="1:8" ht="2.4500000000000002" customHeight="1" x14ac:dyDescent="0.25">
      <c r="A8" s="370"/>
      <c r="B8" s="862"/>
      <c r="C8" s="862"/>
      <c r="D8" s="862"/>
      <c r="E8" s="862"/>
      <c r="F8" s="862"/>
      <c r="G8" s="862"/>
      <c r="H8" s="370"/>
    </row>
    <row r="9" spans="1:8" ht="15" customHeight="1" x14ac:dyDescent="0.25">
      <c r="A9" s="371" t="s">
        <v>558</v>
      </c>
      <c r="B9" s="857"/>
      <c r="C9" s="857"/>
      <c r="D9" s="857"/>
      <c r="E9" s="857"/>
      <c r="F9" s="857"/>
      <c r="G9" s="857"/>
      <c r="H9" s="372">
        <v>1</v>
      </c>
    </row>
    <row r="10" spans="1:8" ht="15" customHeight="1" x14ac:dyDescent="0.25">
      <c r="A10" s="855" t="s">
        <v>27</v>
      </c>
      <c r="B10" s="850" t="s">
        <v>331</v>
      </c>
      <c r="C10" s="850"/>
      <c r="D10" s="850" t="s">
        <v>25</v>
      </c>
      <c r="E10" s="850"/>
      <c r="F10" s="850"/>
      <c r="G10" s="850"/>
      <c r="H10" s="373" t="s">
        <v>559</v>
      </c>
    </row>
    <row r="11" spans="1:8" ht="15" customHeight="1" x14ac:dyDescent="0.25">
      <c r="A11" s="855"/>
      <c r="B11" s="850"/>
      <c r="C11" s="850"/>
      <c r="D11" s="854" t="s">
        <v>32</v>
      </c>
      <c r="E11" s="854"/>
      <c r="F11" s="854"/>
      <c r="G11" s="854"/>
      <c r="H11" s="373" t="s">
        <v>560</v>
      </c>
    </row>
    <row r="12" spans="1:8" ht="15" customHeight="1" x14ac:dyDescent="0.25">
      <c r="A12" s="855"/>
      <c r="B12" s="854" t="s">
        <v>33</v>
      </c>
      <c r="C12" s="854"/>
      <c r="D12" s="858" t="s">
        <v>34</v>
      </c>
      <c r="E12" s="858"/>
      <c r="F12" s="858"/>
      <c r="G12" s="858"/>
      <c r="H12" s="374" t="s">
        <v>561</v>
      </c>
    </row>
    <row r="13" spans="1:8" ht="15" customHeight="1" x14ac:dyDescent="0.25">
      <c r="A13" s="375" t="s">
        <v>562</v>
      </c>
      <c r="B13" s="852"/>
      <c r="C13" s="852"/>
      <c r="D13" s="852"/>
      <c r="E13" s="852"/>
      <c r="F13" s="852"/>
      <c r="G13" s="852"/>
      <c r="H13" s="376">
        <f>+B13-D13</f>
        <v>0</v>
      </c>
    </row>
    <row r="14" spans="1:8" ht="15" customHeight="1" x14ac:dyDescent="0.25">
      <c r="A14" s="848"/>
      <c r="B14" s="848"/>
      <c r="C14" s="848"/>
      <c r="D14" s="848"/>
      <c r="E14" s="848"/>
      <c r="F14" s="848"/>
      <c r="G14" s="848"/>
      <c r="H14" s="848"/>
    </row>
    <row r="15" spans="1:8" ht="15" customHeight="1" x14ac:dyDescent="0.25">
      <c r="A15" s="855" t="s">
        <v>563</v>
      </c>
      <c r="B15" s="850" t="s">
        <v>352</v>
      </c>
      <c r="C15" s="850"/>
      <c r="D15" s="850" t="s">
        <v>564</v>
      </c>
      <c r="E15" s="850"/>
      <c r="F15" s="850"/>
      <c r="G15" s="850"/>
      <c r="H15" s="856" t="s">
        <v>565</v>
      </c>
    </row>
    <row r="16" spans="1:8" ht="7.5" customHeight="1" x14ac:dyDescent="0.25">
      <c r="A16" s="855"/>
      <c r="B16" s="850"/>
      <c r="C16" s="850"/>
      <c r="D16" s="854" t="s">
        <v>32</v>
      </c>
      <c r="E16" s="854"/>
      <c r="F16" s="854"/>
      <c r="G16" s="854"/>
      <c r="H16" s="856"/>
    </row>
    <row r="17" spans="1:8" ht="7.5" customHeight="1" x14ac:dyDescent="0.25">
      <c r="A17" s="855"/>
      <c r="B17" s="850"/>
      <c r="C17" s="850"/>
      <c r="D17" s="854"/>
      <c r="E17" s="854"/>
      <c r="F17" s="854"/>
      <c r="G17" s="854"/>
      <c r="H17" s="856"/>
    </row>
    <row r="18" spans="1:8" ht="15" customHeight="1" x14ac:dyDescent="0.25">
      <c r="A18" s="855"/>
      <c r="B18" s="850"/>
      <c r="C18" s="850"/>
      <c r="D18" s="850" t="s">
        <v>566</v>
      </c>
      <c r="E18" s="850"/>
      <c r="F18" s="850" t="s">
        <v>567</v>
      </c>
      <c r="G18" s="850"/>
      <c r="H18" s="856"/>
    </row>
    <row r="19" spans="1:8" ht="15" customHeight="1" x14ac:dyDescent="0.25">
      <c r="A19" s="855"/>
      <c r="B19" s="854" t="s">
        <v>113</v>
      </c>
      <c r="C19" s="854"/>
      <c r="D19" s="854" t="s">
        <v>114</v>
      </c>
      <c r="E19" s="854"/>
      <c r="F19" s="854" t="s">
        <v>568</v>
      </c>
      <c r="G19" s="854"/>
      <c r="H19" s="377" t="s">
        <v>569</v>
      </c>
    </row>
    <row r="20" spans="1:8" ht="15" customHeight="1" x14ac:dyDescent="0.25">
      <c r="A20" s="375" t="s">
        <v>570</v>
      </c>
      <c r="B20" s="852"/>
      <c r="C20" s="852"/>
      <c r="D20" s="852"/>
      <c r="E20" s="852"/>
      <c r="F20" s="852"/>
      <c r="G20" s="852"/>
      <c r="H20" s="378">
        <f>B20-(D20+F20)</f>
        <v>0</v>
      </c>
    </row>
    <row r="21" spans="1:8" ht="15" customHeight="1" x14ac:dyDescent="0.25">
      <c r="A21" s="375" t="s">
        <v>571</v>
      </c>
      <c r="B21" s="852"/>
      <c r="C21" s="852"/>
      <c r="D21" s="852"/>
      <c r="E21" s="852"/>
      <c r="F21" s="852"/>
      <c r="G21" s="852"/>
      <c r="H21" s="378">
        <f>B21-(D21+F21)</f>
        <v>0</v>
      </c>
    </row>
    <row r="22" spans="1:8" ht="7.5" customHeight="1" x14ac:dyDescent="0.25">
      <c r="A22" s="853" t="s">
        <v>572</v>
      </c>
      <c r="B22" s="852"/>
      <c r="C22" s="852"/>
      <c r="D22" s="852"/>
      <c r="E22" s="852"/>
      <c r="F22" s="852"/>
      <c r="G22" s="852"/>
      <c r="H22" s="847">
        <f>+B22-(D22+F22)</f>
        <v>0</v>
      </c>
    </row>
    <row r="23" spans="1:8" ht="7.5" customHeight="1" x14ac:dyDescent="0.25">
      <c r="A23" s="853"/>
      <c r="B23" s="852"/>
      <c r="C23" s="852"/>
      <c r="D23" s="852"/>
      <c r="E23" s="852"/>
      <c r="F23" s="852"/>
      <c r="G23" s="852"/>
      <c r="H23" s="847"/>
    </row>
    <row r="24" spans="1:8" ht="15" customHeight="1" x14ac:dyDescent="0.25">
      <c r="A24" s="375" t="s">
        <v>573</v>
      </c>
      <c r="B24" s="843">
        <f>SUM(B20:B22)</f>
        <v>0</v>
      </c>
      <c r="C24" s="843"/>
      <c r="D24" s="843">
        <f>SUM(D20:D22)</f>
        <v>0</v>
      </c>
      <c r="E24" s="843"/>
      <c r="F24" s="843">
        <f>SUM(F20:F22)</f>
        <v>0</v>
      </c>
      <c r="G24" s="843"/>
      <c r="H24" s="378">
        <f>SUM(H20:H22)</f>
        <v>0</v>
      </c>
    </row>
    <row r="25" spans="1:8" ht="2.4500000000000002" customHeight="1" x14ac:dyDescent="0.25">
      <c r="A25" s="848"/>
      <c r="B25" s="848"/>
      <c r="C25" s="848"/>
      <c r="D25" s="848"/>
      <c r="E25" s="848"/>
      <c r="F25" s="848"/>
      <c r="G25" s="848"/>
      <c r="H25" s="848"/>
    </row>
    <row r="26" spans="1:8" ht="8.25" customHeight="1" x14ac:dyDescent="0.25">
      <c r="A26" s="849" t="s">
        <v>574</v>
      </c>
      <c r="B26" s="850" t="s">
        <v>575</v>
      </c>
      <c r="C26" s="850"/>
      <c r="D26" s="850" t="s">
        <v>576</v>
      </c>
      <c r="E26" s="850"/>
      <c r="F26" s="850"/>
      <c r="G26" s="850"/>
      <c r="H26" s="851" t="s">
        <v>577</v>
      </c>
    </row>
    <row r="27" spans="1:8" ht="8.25" customHeight="1" x14ac:dyDescent="0.25">
      <c r="A27" s="849"/>
      <c r="B27" s="850"/>
      <c r="C27" s="850"/>
      <c r="D27" s="850"/>
      <c r="E27" s="850"/>
      <c r="F27" s="850"/>
      <c r="G27" s="850"/>
      <c r="H27" s="851"/>
    </row>
    <row r="28" spans="1:8" ht="15" customHeight="1" x14ac:dyDescent="0.25">
      <c r="A28" s="849"/>
      <c r="B28" s="843">
        <f>+B13-B24</f>
        <v>0</v>
      </c>
      <c r="C28" s="843"/>
      <c r="D28" s="843">
        <f>+D13-(D24+F24)</f>
        <v>0</v>
      </c>
      <c r="E28" s="843"/>
      <c r="F28" s="843"/>
      <c r="G28" s="843"/>
      <c r="H28" s="376">
        <f>+H13-H24</f>
        <v>0</v>
      </c>
    </row>
    <row r="29" spans="1:8" ht="15" customHeight="1" x14ac:dyDescent="0.25">
      <c r="A29" s="844" t="s">
        <v>140</v>
      </c>
      <c r="B29" s="844"/>
      <c r="C29" s="844"/>
      <c r="D29" s="844"/>
      <c r="E29" s="844"/>
      <c r="F29" s="844"/>
      <c r="G29" s="844"/>
      <c r="H29" s="844"/>
    </row>
    <row r="30" spans="1:8" ht="15" customHeight="1" x14ac:dyDescent="0.25">
      <c r="A30" s="845" t="s">
        <v>578</v>
      </c>
      <c r="B30" s="845"/>
      <c r="C30" s="845"/>
      <c r="D30" s="845"/>
      <c r="E30" s="845"/>
      <c r="F30" s="845"/>
      <c r="G30" s="845"/>
      <c r="H30" s="845"/>
    </row>
    <row r="31" spans="1:8" ht="15" customHeight="1" x14ac:dyDescent="0.25">
      <c r="A31" s="846" t="s">
        <v>579</v>
      </c>
      <c r="B31" s="846"/>
      <c r="C31" s="846"/>
      <c r="D31" s="846"/>
      <c r="E31" s="846"/>
      <c r="F31" s="846"/>
      <c r="G31" s="846"/>
      <c r="H31" s="846"/>
    </row>
    <row r="32" spans="1:8" ht="15" customHeight="1" x14ac:dyDescent="0.25">
      <c r="A32" s="846" t="s">
        <v>580</v>
      </c>
      <c r="B32" s="846"/>
      <c r="C32" s="846"/>
      <c r="D32" s="846"/>
      <c r="E32" s="846"/>
      <c r="F32" s="846"/>
      <c r="G32" s="846"/>
      <c r="H32" s="846"/>
    </row>
    <row r="33" spans="1:8" ht="15" customHeight="1" x14ac:dyDescent="0.25">
      <c r="A33" s="842" t="s">
        <v>581</v>
      </c>
      <c r="B33" s="842"/>
      <c r="C33" s="842"/>
      <c r="D33" s="842"/>
      <c r="E33" s="842"/>
      <c r="F33" s="842"/>
      <c r="G33" s="842"/>
      <c r="H33" s="842"/>
    </row>
    <row r="34" spans="1:8" ht="15" customHeight="1" x14ac:dyDescent="0.25">
      <c r="A34" s="842" t="s">
        <v>582</v>
      </c>
      <c r="B34" s="842"/>
      <c r="C34" s="842"/>
      <c r="D34" s="842"/>
      <c r="E34" s="842"/>
      <c r="F34" s="842"/>
      <c r="G34" s="842"/>
      <c r="H34" s="842"/>
    </row>
  </sheetData>
  <sheetProtection password="DA51" sheet="1" formatColumns="0" formatRows="0" selectLockedCells="1"/>
  <mergeCells count="60">
    <mergeCell ref="A1:H1"/>
    <mergeCell ref="A2:B2"/>
    <mergeCell ref="C2:D2"/>
    <mergeCell ref="E2:F2"/>
    <mergeCell ref="G2:H2"/>
    <mergeCell ref="A3:H3"/>
    <mergeCell ref="A4:H4"/>
    <mergeCell ref="A5:H5"/>
    <mergeCell ref="A6:H6"/>
    <mergeCell ref="A7:H7"/>
    <mergeCell ref="B8:C8"/>
    <mergeCell ref="D8:G8"/>
    <mergeCell ref="B9:C9"/>
    <mergeCell ref="D9:G9"/>
    <mergeCell ref="A10:A12"/>
    <mergeCell ref="B10:C11"/>
    <mergeCell ref="D10:G10"/>
    <mergeCell ref="D11:G11"/>
    <mergeCell ref="B12:C12"/>
    <mergeCell ref="D12:G12"/>
    <mergeCell ref="B13:C13"/>
    <mergeCell ref="D13:G13"/>
    <mergeCell ref="A14:H14"/>
    <mergeCell ref="A15:A19"/>
    <mergeCell ref="B15:C18"/>
    <mergeCell ref="D15:G15"/>
    <mergeCell ref="H15:H18"/>
    <mergeCell ref="D16:G17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A22:A23"/>
    <mergeCell ref="B22:C23"/>
    <mergeCell ref="D22:E23"/>
    <mergeCell ref="F22:G23"/>
    <mergeCell ref="H22:H23"/>
    <mergeCell ref="B24:C24"/>
    <mergeCell ref="D24:E24"/>
    <mergeCell ref="F24:G24"/>
    <mergeCell ref="A25:H25"/>
    <mergeCell ref="A26:A28"/>
    <mergeCell ref="B26:C27"/>
    <mergeCell ref="D26:G27"/>
    <mergeCell ref="H26:H27"/>
    <mergeCell ref="B28:C28"/>
    <mergeCell ref="A34:H34"/>
    <mergeCell ref="D28:G28"/>
    <mergeCell ref="A29:H29"/>
    <mergeCell ref="A30:H30"/>
    <mergeCell ref="A31:H31"/>
    <mergeCell ref="A32:H32"/>
    <mergeCell ref="A33:H33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workbookViewId="0">
      <selection activeCell="A7" sqref="A7:E7"/>
    </sheetView>
  </sheetViews>
  <sheetFormatPr defaultRowHeight="15" x14ac:dyDescent="0.25"/>
  <cols>
    <col min="1" max="5" width="23.140625" customWidth="1"/>
  </cols>
  <sheetData>
    <row r="1" spans="1:5" ht="15.75" x14ac:dyDescent="0.25">
      <c r="A1" s="379" t="s">
        <v>583</v>
      </c>
      <c r="B1" s="380"/>
      <c r="C1" s="380"/>
      <c r="D1" s="380"/>
      <c r="E1" s="380"/>
    </row>
    <row r="2" spans="1:5" ht="2.4500000000000002" customHeight="1" x14ac:dyDescent="0.25">
      <c r="A2" s="380"/>
      <c r="B2" s="380"/>
      <c r="C2" s="380"/>
      <c r="D2" s="380"/>
      <c r="E2" s="380"/>
    </row>
    <row r="3" spans="1:5" x14ac:dyDescent="0.25">
      <c r="A3" s="866" t="s">
        <v>923</v>
      </c>
      <c r="B3" s="866"/>
      <c r="C3" s="866"/>
      <c r="D3" s="866"/>
      <c r="E3" s="866"/>
    </row>
    <row r="4" spans="1:5" x14ac:dyDescent="0.25">
      <c r="A4" s="867" t="s">
        <v>1</v>
      </c>
      <c r="B4" s="867"/>
      <c r="C4" s="867"/>
      <c r="D4" s="867"/>
      <c r="E4" s="867"/>
    </row>
    <row r="5" spans="1:5" x14ac:dyDescent="0.25">
      <c r="A5" s="868" t="s">
        <v>584</v>
      </c>
      <c r="B5" s="868"/>
      <c r="C5" s="868"/>
      <c r="D5" s="868"/>
      <c r="E5" s="868"/>
    </row>
    <row r="6" spans="1:5" x14ac:dyDescent="0.25">
      <c r="A6" s="867" t="s">
        <v>212</v>
      </c>
      <c r="B6" s="867"/>
      <c r="C6" s="867"/>
      <c r="D6" s="867"/>
      <c r="E6" s="867"/>
    </row>
    <row r="7" spans="1:5" x14ac:dyDescent="0.25">
      <c r="A7" s="866" t="s">
        <v>936</v>
      </c>
      <c r="B7" s="866"/>
      <c r="C7" s="866"/>
      <c r="D7" s="866"/>
      <c r="E7" s="866"/>
    </row>
    <row r="8" spans="1:5" ht="2.4500000000000002" customHeight="1" x14ac:dyDescent="0.25">
      <c r="A8" s="380"/>
      <c r="B8" s="380"/>
      <c r="C8" s="380"/>
      <c r="D8" s="380"/>
      <c r="E8" s="380"/>
    </row>
    <row r="9" spans="1:5" x14ac:dyDescent="0.25">
      <c r="A9" s="869" t="s">
        <v>585</v>
      </c>
      <c r="B9" s="869"/>
      <c r="C9" s="869"/>
      <c r="D9" s="869"/>
      <c r="E9" s="381">
        <v>1</v>
      </c>
    </row>
    <row r="10" spans="1:5" x14ac:dyDescent="0.25">
      <c r="A10" s="863" t="s">
        <v>586</v>
      </c>
      <c r="B10" s="383" t="s">
        <v>587</v>
      </c>
      <c r="C10" s="383" t="s">
        <v>111</v>
      </c>
      <c r="D10" s="383" t="s">
        <v>588</v>
      </c>
      <c r="E10" s="384" t="s">
        <v>589</v>
      </c>
    </row>
    <row r="11" spans="1:5" x14ac:dyDescent="0.25">
      <c r="A11" s="863"/>
      <c r="B11" s="385" t="s">
        <v>590</v>
      </c>
      <c r="C11" s="385" t="s">
        <v>590</v>
      </c>
      <c r="D11" s="385" t="s">
        <v>591</v>
      </c>
      <c r="E11" s="386" t="s">
        <v>592</v>
      </c>
    </row>
    <row r="12" spans="1:5" x14ac:dyDescent="0.25">
      <c r="A12" s="863"/>
      <c r="B12" s="387" t="s">
        <v>33</v>
      </c>
      <c r="C12" s="387" t="s">
        <v>34</v>
      </c>
      <c r="D12" s="387" t="s">
        <v>593</v>
      </c>
      <c r="E12" s="388" t="s">
        <v>594</v>
      </c>
    </row>
    <row r="13" spans="1:5" ht="12.95" customHeight="1" x14ac:dyDescent="0.25">
      <c r="A13" s="389">
        <v>2012</v>
      </c>
      <c r="B13" s="390"/>
      <c r="C13" s="390"/>
      <c r="D13" s="391">
        <f t="shared" ref="D13:D76" si="0">+B13-C13</f>
        <v>0</v>
      </c>
      <c r="E13" s="392"/>
    </row>
    <row r="14" spans="1:5" ht="12.95" customHeight="1" x14ac:dyDescent="0.25">
      <c r="A14" s="393">
        <f t="shared" ref="A14:A77" si="1">+A13+1</f>
        <v>2013</v>
      </c>
      <c r="B14" s="394"/>
      <c r="C14" s="394"/>
      <c r="D14" s="395">
        <f t="shared" si="0"/>
        <v>0</v>
      </c>
      <c r="E14" s="396">
        <f t="shared" ref="E14:E77" si="2">+E13+D14</f>
        <v>0</v>
      </c>
    </row>
    <row r="15" spans="1:5" ht="12.95" customHeight="1" x14ac:dyDescent="0.25">
      <c r="A15" s="393">
        <f t="shared" si="1"/>
        <v>2014</v>
      </c>
      <c r="B15" s="394"/>
      <c r="C15" s="394"/>
      <c r="D15" s="395">
        <f t="shared" si="0"/>
        <v>0</v>
      </c>
      <c r="E15" s="396">
        <f t="shared" si="2"/>
        <v>0</v>
      </c>
    </row>
    <row r="16" spans="1:5" ht="12.95" customHeight="1" x14ac:dyDescent="0.25">
      <c r="A16" s="393">
        <f t="shared" si="1"/>
        <v>2015</v>
      </c>
      <c r="B16" s="394"/>
      <c r="C16" s="394"/>
      <c r="D16" s="395">
        <f t="shared" si="0"/>
        <v>0</v>
      </c>
      <c r="E16" s="396">
        <f t="shared" si="2"/>
        <v>0</v>
      </c>
    </row>
    <row r="17" spans="1:5" ht="12.95" customHeight="1" x14ac:dyDescent="0.25">
      <c r="A17" s="393">
        <f t="shared" si="1"/>
        <v>2016</v>
      </c>
      <c r="B17" s="394"/>
      <c r="C17" s="394"/>
      <c r="D17" s="395">
        <f t="shared" si="0"/>
        <v>0</v>
      </c>
      <c r="E17" s="396">
        <f t="shared" si="2"/>
        <v>0</v>
      </c>
    </row>
    <row r="18" spans="1:5" ht="12.95" customHeight="1" x14ac:dyDescent="0.25">
      <c r="A18" s="393">
        <f t="shared" si="1"/>
        <v>2017</v>
      </c>
      <c r="B18" s="394"/>
      <c r="C18" s="394"/>
      <c r="D18" s="395">
        <f t="shared" si="0"/>
        <v>0</v>
      </c>
      <c r="E18" s="396">
        <f t="shared" si="2"/>
        <v>0</v>
      </c>
    </row>
    <row r="19" spans="1:5" ht="12.95" customHeight="1" x14ac:dyDescent="0.25">
      <c r="A19" s="393">
        <f t="shared" si="1"/>
        <v>2018</v>
      </c>
      <c r="B19" s="394"/>
      <c r="C19" s="394"/>
      <c r="D19" s="395">
        <f t="shared" si="0"/>
        <v>0</v>
      </c>
      <c r="E19" s="396">
        <f t="shared" si="2"/>
        <v>0</v>
      </c>
    </row>
    <row r="20" spans="1:5" ht="12.95" customHeight="1" x14ac:dyDescent="0.25">
      <c r="A20" s="393">
        <f t="shared" si="1"/>
        <v>2019</v>
      </c>
      <c r="B20" s="394"/>
      <c r="C20" s="394"/>
      <c r="D20" s="395">
        <f t="shared" si="0"/>
        <v>0</v>
      </c>
      <c r="E20" s="396">
        <f t="shared" si="2"/>
        <v>0</v>
      </c>
    </row>
    <row r="21" spans="1:5" ht="12.95" customHeight="1" x14ac:dyDescent="0.25">
      <c r="A21" s="393">
        <f t="shared" si="1"/>
        <v>2020</v>
      </c>
      <c r="B21" s="394"/>
      <c r="C21" s="394"/>
      <c r="D21" s="395">
        <f t="shared" si="0"/>
        <v>0</v>
      </c>
      <c r="E21" s="396">
        <f t="shared" si="2"/>
        <v>0</v>
      </c>
    </row>
    <row r="22" spans="1:5" ht="12.95" customHeight="1" x14ac:dyDescent="0.25">
      <c r="A22" s="393">
        <f t="shared" si="1"/>
        <v>2021</v>
      </c>
      <c r="B22" s="394"/>
      <c r="C22" s="394"/>
      <c r="D22" s="395">
        <f t="shared" si="0"/>
        <v>0</v>
      </c>
      <c r="E22" s="396">
        <f t="shared" si="2"/>
        <v>0</v>
      </c>
    </row>
    <row r="23" spans="1:5" ht="12.95" customHeight="1" x14ac:dyDescent="0.25">
      <c r="A23" s="393">
        <f t="shared" si="1"/>
        <v>2022</v>
      </c>
      <c r="B23" s="394"/>
      <c r="C23" s="394"/>
      <c r="D23" s="395">
        <f t="shared" si="0"/>
        <v>0</v>
      </c>
      <c r="E23" s="396">
        <f t="shared" si="2"/>
        <v>0</v>
      </c>
    </row>
    <row r="24" spans="1:5" ht="12.95" customHeight="1" x14ac:dyDescent="0.25">
      <c r="A24" s="393">
        <f t="shared" si="1"/>
        <v>2023</v>
      </c>
      <c r="B24" s="394"/>
      <c r="C24" s="394"/>
      <c r="D24" s="395">
        <f t="shared" si="0"/>
        <v>0</v>
      </c>
      <c r="E24" s="396">
        <f t="shared" si="2"/>
        <v>0</v>
      </c>
    </row>
    <row r="25" spans="1:5" ht="12.95" customHeight="1" x14ac:dyDescent="0.25">
      <c r="A25" s="393">
        <f t="shared" si="1"/>
        <v>2024</v>
      </c>
      <c r="B25" s="394"/>
      <c r="C25" s="394"/>
      <c r="D25" s="395">
        <f t="shared" si="0"/>
        <v>0</v>
      </c>
      <c r="E25" s="396">
        <f t="shared" si="2"/>
        <v>0</v>
      </c>
    </row>
    <row r="26" spans="1:5" ht="12.95" customHeight="1" x14ac:dyDescent="0.25">
      <c r="A26" s="393">
        <f t="shared" si="1"/>
        <v>2025</v>
      </c>
      <c r="B26" s="394"/>
      <c r="C26" s="394"/>
      <c r="D26" s="395">
        <f t="shared" si="0"/>
        <v>0</v>
      </c>
      <c r="E26" s="396">
        <f t="shared" si="2"/>
        <v>0</v>
      </c>
    </row>
    <row r="27" spans="1:5" ht="12.95" customHeight="1" x14ac:dyDescent="0.25">
      <c r="A27" s="393">
        <f t="shared" si="1"/>
        <v>2026</v>
      </c>
      <c r="B27" s="394"/>
      <c r="C27" s="394"/>
      <c r="D27" s="395">
        <f t="shared" si="0"/>
        <v>0</v>
      </c>
      <c r="E27" s="396">
        <f t="shared" si="2"/>
        <v>0</v>
      </c>
    </row>
    <row r="28" spans="1:5" ht="12.95" customHeight="1" x14ac:dyDescent="0.25">
      <c r="A28" s="393">
        <f t="shared" si="1"/>
        <v>2027</v>
      </c>
      <c r="B28" s="394"/>
      <c r="C28" s="394"/>
      <c r="D28" s="395">
        <f t="shared" si="0"/>
        <v>0</v>
      </c>
      <c r="E28" s="396">
        <f t="shared" si="2"/>
        <v>0</v>
      </c>
    </row>
    <row r="29" spans="1:5" ht="12.95" customHeight="1" x14ac:dyDescent="0.25">
      <c r="A29" s="393">
        <f t="shared" si="1"/>
        <v>2028</v>
      </c>
      <c r="B29" s="394"/>
      <c r="C29" s="394"/>
      <c r="D29" s="395">
        <f t="shared" si="0"/>
        <v>0</v>
      </c>
      <c r="E29" s="396">
        <f t="shared" si="2"/>
        <v>0</v>
      </c>
    </row>
    <row r="30" spans="1:5" ht="12.95" customHeight="1" x14ac:dyDescent="0.25">
      <c r="A30" s="393">
        <f t="shared" si="1"/>
        <v>2029</v>
      </c>
      <c r="B30" s="394"/>
      <c r="C30" s="394"/>
      <c r="D30" s="395">
        <f t="shared" si="0"/>
        <v>0</v>
      </c>
      <c r="E30" s="396">
        <f t="shared" si="2"/>
        <v>0</v>
      </c>
    </row>
    <row r="31" spans="1:5" ht="12.95" customHeight="1" x14ac:dyDescent="0.25">
      <c r="A31" s="393">
        <f t="shared" si="1"/>
        <v>2030</v>
      </c>
      <c r="B31" s="394"/>
      <c r="C31" s="394"/>
      <c r="D31" s="395">
        <f t="shared" si="0"/>
        <v>0</v>
      </c>
      <c r="E31" s="396">
        <f t="shared" si="2"/>
        <v>0</v>
      </c>
    </row>
    <row r="32" spans="1:5" ht="12.95" customHeight="1" x14ac:dyDescent="0.25">
      <c r="A32" s="393">
        <f t="shared" si="1"/>
        <v>2031</v>
      </c>
      <c r="B32" s="394"/>
      <c r="C32" s="394"/>
      <c r="D32" s="395">
        <f t="shared" si="0"/>
        <v>0</v>
      </c>
      <c r="E32" s="396">
        <f t="shared" si="2"/>
        <v>0</v>
      </c>
    </row>
    <row r="33" spans="1:5" ht="12.95" customHeight="1" x14ac:dyDescent="0.25">
      <c r="A33" s="393">
        <f t="shared" si="1"/>
        <v>2032</v>
      </c>
      <c r="B33" s="394"/>
      <c r="C33" s="394"/>
      <c r="D33" s="395">
        <f t="shared" si="0"/>
        <v>0</v>
      </c>
      <c r="E33" s="396">
        <f t="shared" si="2"/>
        <v>0</v>
      </c>
    </row>
    <row r="34" spans="1:5" ht="12.95" customHeight="1" x14ac:dyDescent="0.25">
      <c r="A34" s="393">
        <f t="shared" si="1"/>
        <v>2033</v>
      </c>
      <c r="B34" s="394"/>
      <c r="C34" s="394"/>
      <c r="D34" s="395">
        <f t="shared" si="0"/>
        <v>0</v>
      </c>
      <c r="E34" s="396">
        <f t="shared" si="2"/>
        <v>0</v>
      </c>
    </row>
    <row r="35" spans="1:5" ht="12.95" customHeight="1" x14ac:dyDescent="0.25">
      <c r="A35" s="393">
        <f t="shared" si="1"/>
        <v>2034</v>
      </c>
      <c r="B35" s="394"/>
      <c r="C35" s="394"/>
      <c r="D35" s="395">
        <f t="shared" si="0"/>
        <v>0</v>
      </c>
      <c r="E35" s="396">
        <f t="shared" si="2"/>
        <v>0</v>
      </c>
    </row>
    <row r="36" spans="1:5" ht="12.95" customHeight="1" x14ac:dyDescent="0.25">
      <c r="A36" s="393">
        <f t="shared" si="1"/>
        <v>2035</v>
      </c>
      <c r="B36" s="394"/>
      <c r="C36" s="394"/>
      <c r="D36" s="395">
        <f t="shared" si="0"/>
        <v>0</v>
      </c>
      <c r="E36" s="396">
        <f t="shared" si="2"/>
        <v>0</v>
      </c>
    </row>
    <row r="37" spans="1:5" ht="12.95" customHeight="1" x14ac:dyDescent="0.25">
      <c r="A37" s="393">
        <f t="shared" si="1"/>
        <v>2036</v>
      </c>
      <c r="B37" s="394"/>
      <c r="C37" s="394"/>
      <c r="D37" s="395">
        <f t="shared" si="0"/>
        <v>0</v>
      </c>
      <c r="E37" s="396">
        <f t="shared" si="2"/>
        <v>0</v>
      </c>
    </row>
    <row r="38" spans="1:5" ht="12.95" customHeight="1" x14ac:dyDescent="0.25">
      <c r="A38" s="393">
        <f t="shared" si="1"/>
        <v>2037</v>
      </c>
      <c r="B38" s="394"/>
      <c r="C38" s="394"/>
      <c r="D38" s="395">
        <f t="shared" si="0"/>
        <v>0</v>
      </c>
      <c r="E38" s="396">
        <f t="shared" si="2"/>
        <v>0</v>
      </c>
    </row>
    <row r="39" spans="1:5" ht="12.95" customHeight="1" x14ac:dyDescent="0.25">
      <c r="A39" s="393">
        <f t="shared" si="1"/>
        <v>2038</v>
      </c>
      <c r="B39" s="394"/>
      <c r="C39" s="394"/>
      <c r="D39" s="395">
        <f t="shared" si="0"/>
        <v>0</v>
      </c>
      <c r="E39" s="396">
        <f t="shared" si="2"/>
        <v>0</v>
      </c>
    </row>
    <row r="40" spans="1:5" ht="12.95" customHeight="1" x14ac:dyDescent="0.25">
      <c r="A40" s="393">
        <f t="shared" si="1"/>
        <v>2039</v>
      </c>
      <c r="B40" s="394"/>
      <c r="C40" s="394"/>
      <c r="D40" s="395">
        <f t="shared" si="0"/>
        <v>0</v>
      </c>
      <c r="E40" s="396">
        <f t="shared" si="2"/>
        <v>0</v>
      </c>
    </row>
    <row r="41" spans="1:5" ht="12.95" customHeight="1" x14ac:dyDescent="0.25">
      <c r="A41" s="393">
        <f t="shared" si="1"/>
        <v>2040</v>
      </c>
      <c r="B41" s="394"/>
      <c r="C41" s="394"/>
      <c r="D41" s="395">
        <f t="shared" si="0"/>
        <v>0</v>
      </c>
      <c r="E41" s="396">
        <f t="shared" si="2"/>
        <v>0</v>
      </c>
    </row>
    <row r="42" spans="1:5" ht="12.95" customHeight="1" x14ac:dyDescent="0.25">
      <c r="A42" s="393">
        <f t="shared" si="1"/>
        <v>2041</v>
      </c>
      <c r="B42" s="394"/>
      <c r="C42" s="394"/>
      <c r="D42" s="395">
        <f t="shared" si="0"/>
        <v>0</v>
      </c>
      <c r="E42" s="396">
        <f t="shared" si="2"/>
        <v>0</v>
      </c>
    </row>
    <row r="43" spans="1:5" ht="12.95" customHeight="1" x14ac:dyDescent="0.25">
      <c r="A43" s="393">
        <f t="shared" si="1"/>
        <v>2042</v>
      </c>
      <c r="B43" s="394"/>
      <c r="C43" s="394"/>
      <c r="D43" s="395">
        <f t="shared" si="0"/>
        <v>0</v>
      </c>
      <c r="E43" s="396">
        <f t="shared" si="2"/>
        <v>0</v>
      </c>
    </row>
    <row r="44" spans="1:5" ht="12.95" customHeight="1" x14ac:dyDescent="0.25">
      <c r="A44" s="393">
        <f t="shared" si="1"/>
        <v>2043</v>
      </c>
      <c r="B44" s="394"/>
      <c r="C44" s="394"/>
      <c r="D44" s="395">
        <f t="shared" si="0"/>
        <v>0</v>
      </c>
      <c r="E44" s="396">
        <f t="shared" si="2"/>
        <v>0</v>
      </c>
    </row>
    <row r="45" spans="1:5" ht="12.95" customHeight="1" x14ac:dyDescent="0.25">
      <c r="A45" s="393">
        <f t="shared" si="1"/>
        <v>2044</v>
      </c>
      <c r="B45" s="394"/>
      <c r="C45" s="394"/>
      <c r="D45" s="395">
        <f t="shared" si="0"/>
        <v>0</v>
      </c>
      <c r="E45" s="396">
        <f t="shared" si="2"/>
        <v>0</v>
      </c>
    </row>
    <row r="46" spans="1:5" ht="12.95" customHeight="1" x14ac:dyDescent="0.25">
      <c r="A46" s="393">
        <f t="shared" si="1"/>
        <v>2045</v>
      </c>
      <c r="B46" s="394"/>
      <c r="C46" s="394"/>
      <c r="D46" s="395">
        <f t="shared" si="0"/>
        <v>0</v>
      </c>
      <c r="E46" s="396">
        <f t="shared" si="2"/>
        <v>0</v>
      </c>
    </row>
    <row r="47" spans="1:5" ht="12.95" customHeight="1" x14ac:dyDescent="0.25">
      <c r="A47" s="393">
        <f t="shared" si="1"/>
        <v>2046</v>
      </c>
      <c r="B47" s="394"/>
      <c r="C47" s="394"/>
      <c r="D47" s="395">
        <f t="shared" si="0"/>
        <v>0</v>
      </c>
      <c r="E47" s="396">
        <f t="shared" si="2"/>
        <v>0</v>
      </c>
    </row>
    <row r="48" spans="1:5" ht="12.95" customHeight="1" x14ac:dyDescent="0.25">
      <c r="A48" s="393">
        <f t="shared" si="1"/>
        <v>2047</v>
      </c>
      <c r="B48" s="394"/>
      <c r="C48" s="394"/>
      <c r="D48" s="395">
        <f t="shared" si="0"/>
        <v>0</v>
      </c>
      <c r="E48" s="396">
        <f t="shared" si="2"/>
        <v>0</v>
      </c>
    </row>
    <row r="49" spans="1:5" ht="12.95" customHeight="1" x14ac:dyDescent="0.25">
      <c r="A49" s="393">
        <f t="shared" si="1"/>
        <v>2048</v>
      </c>
      <c r="B49" s="394"/>
      <c r="C49" s="394"/>
      <c r="D49" s="395">
        <f t="shared" si="0"/>
        <v>0</v>
      </c>
      <c r="E49" s="396">
        <f t="shared" si="2"/>
        <v>0</v>
      </c>
    </row>
    <row r="50" spans="1:5" ht="12.95" customHeight="1" x14ac:dyDescent="0.25">
      <c r="A50" s="393">
        <f t="shared" si="1"/>
        <v>2049</v>
      </c>
      <c r="B50" s="394"/>
      <c r="C50" s="394"/>
      <c r="D50" s="395">
        <f t="shared" si="0"/>
        <v>0</v>
      </c>
      <c r="E50" s="396">
        <f t="shared" si="2"/>
        <v>0</v>
      </c>
    </row>
    <row r="51" spans="1:5" ht="12.95" customHeight="1" x14ac:dyDescent="0.25">
      <c r="A51" s="393">
        <f t="shared" si="1"/>
        <v>2050</v>
      </c>
      <c r="B51" s="394"/>
      <c r="C51" s="394"/>
      <c r="D51" s="395">
        <f t="shared" si="0"/>
        <v>0</v>
      </c>
      <c r="E51" s="396">
        <f t="shared" si="2"/>
        <v>0</v>
      </c>
    </row>
    <row r="52" spans="1:5" ht="12.95" customHeight="1" x14ac:dyDescent="0.25">
      <c r="A52" s="393">
        <f t="shared" si="1"/>
        <v>2051</v>
      </c>
      <c r="B52" s="394"/>
      <c r="C52" s="394"/>
      <c r="D52" s="395">
        <f t="shared" si="0"/>
        <v>0</v>
      </c>
      <c r="E52" s="396">
        <f t="shared" si="2"/>
        <v>0</v>
      </c>
    </row>
    <row r="53" spans="1:5" ht="12.95" customHeight="1" x14ac:dyDescent="0.25">
      <c r="A53" s="393">
        <f t="shared" si="1"/>
        <v>2052</v>
      </c>
      <c r="B53" s="394"/>
      <c r="C53" s="394"/>
      <c r="D53" s="395">
        <f t="shared" si="0"/>
        <v>0</v>
      </c>
      <c r="E53" s="396">
        <f t="shared" si="2"/>
        <v>0</v>
      </c>
    </row>
    <row r="54" spans="1:5" ht="12.95" customHeight="1" x14ac:dyDescent="0.25">
      <c r="A54" s="393">
        <f t="shared" si="1"/>
        <v>2053</v>
      </c>
      <c r="B54" s="394"/>
      <c r="C54" s="394"/>
      <c r="D54" s="395">
        <f t="shared" si="0"/>
        <v>0</v>
      </c>
      <c r="E54" s="396">
        <f t="shared" si="2"/>
        <v>0</v>
      </c>
    </row>
    <row r="55" spans="1:5" ht="12.95" customHeight="1" x14ac:dyDescent="0.25">
      <c r="A55" s="393">
        <f t="shared" si="1"/>
        <v>2054</v>
      </c>
      <c r="B55" s="394"/>
      <c r="C55" s="394"/>
      <c r="D55" s="395">
        <f t="shared" si="0"/>
        <v>0</v>
      </c>
      <c r="E55" s="396">
        <f t="shared" si="2"/>
        <v>0</v>
      </c>
    </row>
    <row r="56" spans="1:5" ht="12.95" customHeight="1" x14ac:dyDescent="0.25">
      <c r="A56" s="393">
        <f t="shared" si="1"/>
        <v>2055</v>
      </c>
      <c r="B56" s="394"/>
      <c r="C56" s="394"/>
      <c r="D56" s="395">
        <f t="shared" si="0"/>
        <v>0</v>
      </c>
      <c r="E56" s="396">
        <f t="shared" si="2"/>
        <v>0</v>
      </c>
    </row>
    <row r="57" spans="1:5" ht="12.95" customHeight="1" x14ac:dyDescent="0.25">
      <c r="A57" s="393">
        <f t="shared" si="1"/>
        <v>2056</v>
      </c>
      <c r="B57" s="394"/>
      <c r="C57" s="394"/>
      <c r="D57" s="395">
        <f t="shared" si="0"/>
        <v>0</v>
      </c>
      <c r="E57" s="396">
        <f t="shared" si="2"/>
        <v>0</v>
      </c>
    </row>
    <row r="58" spans="1:5" ht="12.95" customHeight="1" x14ac:dyDescent="0.25">
      <c r="A58" s="393">
        <f t="shared" si="1"/>
        <v>2057</v>
      </c>
      <c r="B58" s="394"/>
      <c r="C58" s="394"/>
      <c r="D58" s="395">
        <f t="shared" si="0"/>
        <v>0</v>
      </c>
      <c r="E58" s="396">
        <f t="shared" si="2"/>
        <v>0</v>
      </c>
    </row>
    <row r="59" spans="1:5" ht="12.95" customHeight="1" x14ac:dyDescent="0.25">
      <c r="A59" s="393">
        <f t="shared" si="1"/>
        <v>2058</v>
      </c>
      <c r="B59" s="394"/>
      <c r="C59" s="394"/>
      <c r="D59" s="395">
        <f t="shared" si="0"/>
        <v>0</v>
      </c>
      <c r="E59" s="396">
        <f t="shared" si="2"/>
        <v>0</v>
      </c>
    </row>
    <row r="60" spans="1:5" ht="12.95" customHeight="1" x14ac:dyDescent="0.25">
      <c r="A60" s="393">
        <f t="shared" si="1"/>
        <v>2059</v>
      </c>
      <c r="B60" s="394"/>
      <c r="C60" s="394"/>
      <c r="D60" s="395">
        <f t="shared" si="0"/>
        <v>0</v>
      </c>
      <c r="E60" s="396">
        <f t="shared" si="2"/>
        <v>0</v>
      </c>
    </row>
    <row r="61" spans="1:5" ht="12.95" customHeight="1" x14ac:dyDescent="0.25">
      <c r="A61" s="393">
        <f t="shared" si="1"/>
        <v>2060</v>
      </c>
      <c r="B61" s="394"/>
      <c r="C61" s="394"/>
      <c r="D61" s="395">
        <f t="shared" si="0"/>
        <v>0</v>
      </c>
      <c r="E61" s="396">
        <f t="shared" si="2"/>
        <v>0</v>
      </c>
    </row>
    <row r="62" spans="1:5" ht="12.95" customHeight="1" x14ac:dyDescent="0.25">
      <c r="A62" s="393">
        <f t="shared" si="1"/>
        <v>2061</v>
      </c>
      <c r="B62" s="394"/>
      <c r="C62" s="394"/>
      <c r="D62" s="395">
        <f t="shared" si="0"/>
        <v>0</v>
      </c>
      <c r="E62" s="396">
        <f t="shared" si="2"/>
        <v>0</v>
      </c>
    </row>
    <row r="63" spans="1:5" ht="12.95" customHeight="1" x14ac:dyDescent="0.25">
      <c r="A63" s="393">
        <f t="shared" si="1"/>
        <v>2062</v>
      </c>
      <c r="B63" s="394"/>
      <c r="C63" s="394"/>
      <c r="D63" s="395">
        <f t="shared" si="0"/>
        <v>0</v>
      </c>
      <c r="E63" s="396">
        <f t="shared" si="2"/>
        <v>0</v>
      </c>
    </row>
    <row r="64" spans="1:5" ht="12.95" customHeight="1" x14ac:dyDescent="0.25">
      <c r="A64" s="393">
        <f t="shared" si="1"/>
        <v>2063</v>
      </c>
      <c r="B64" s="394"/>
      <c r="C64" s="394"/>
      <c r="D64" s="395">
        <f t="shared" si="0"/>
        <v>0</v>
      </c>
      <c r="E64" s="396">
        <f t="shared" si="2"/>
        <v>0</v>
      </c>
    </row>
    <row r="65" spans="1:5" ht="12.95" customHeight="1" x14ac:dyDescent="0.25">
      <c r="A65" s="393">
        <f t="shared" si="1"/>
        <v>2064</v>
      </c>
      <c r="B65" s="394"/>
      <c r="C65" s="394"/>
      <c r="D65" s="395">
        <f t="shared" si="0"/>
        <v>0</v>
      </c>
      <c r="E65" s="396">
        <f t="shared" si="2"/>
        <v>0</v>
      </c>
    </row>
    <row r="66" spans="1:5" ht="12.95" customHeight="1" x14ac:dyDescent="0.25">
      <c r="A66" s="393">
        <f t="shared" si="1"/>
        <v>2065</v>
      </c>
      <c r="B66" s="394"/>
      <c r="C66" s="394"/>
      <c r="D66" s="395">
        <f t="shared" si="0"/>
        <v>0</v>
      </c>
      <c r="E66" s="396">
        <f t="shared" si="2"/>
        <v>0</v>
      </c>
    </row>
    <row r="67" spans="1:5" ht="12.95" customHeight="1" x14ac:dyDescent="0.25">
      <c r="A67" s="393">
        <f t="shared" si="1"/>
        <v>2066</v>
      </c>
      <c r="B67" s="394"/>
      <c r="C67" s="394"/>
      <c r="D67" s="395">
        <f t="shared" si="0"/>
        <v>0</v>
      </c>
      <c r="E67" s="396">
        <f t="shared" si="2"/>
        <v>0</v>
      </c>
    </row>
    <row r="68" spans="1:5" ht="12.95" customHeight="1" x14ac:dyDescent="0.25">
      <c r="A68" s="393">
        <f t="shared" si="1"/>
        <v>2067</v>
      </c>
      <c r="B68" s="394"/>
      <c r="C68" s="394"/>
      <c r="D68" s="395">
        <f t="shared" si="0"/>
        <v>0</v>
      </c>
      <c r="E68" s="396">
        <f t="shared" si="2"/>
        <v>0</v>
      </c>
    </row>
    <row r="69" spans="1:5" ht="12.95" customHeight="1" x14ac:dyDescent="0.25">
      <c r="A69" s="393">
        <f t="shared" si="1"/>
        <v>2068</v>
      </c>
      <c r="B69" s="394"/>
      <c r="C69" s="394"/>
      <c r="D69" s="395">
        <f t="shared" si="0"/>
        <v>0</v>
      </c>
      <c r="E69" s="396">
        <f t="shared" si="2"/>
        <v>0</v>
      </c>
    </row>
    <row r="70" spans="1:5" ht="12.95" customHeight="1" x14ac:dyDescent="0.25">
      <c r="A70" s="393">
        <f t="shared" si="1"/>
        <v>2069</v>
      </c>
      <c r="B70" s="394"/>
      <c r="C70" s="394"/>
      <c r="D70" s="395">
        <f t="shared" si="0"/>
        <v>0</v>
      </c>
      <c r="E70" s="396">
        <f t="shared" si="2"/>
        <v>0</v>
      </c>
    </row>
    <row r="71" spans="1:5" ht="12.95" customHeight="1" x14ac:dyDescent="0.25">
      <c r="A71" s="393">
        <f t="shared" si="1"/>
        <v>2070</v>
      </c>
      <c r="B71" s="394"/>
      <c r="C71" s="394"/>
      <c r="D71" s="395">
        <f t="shared" si="0"/>
        <v>0</v>
      </c>
      <c r="E71" s="396">
        <f t="shared" si="2"/>
        <v>0</v>
      </c>
    </row>
    <row r="72" spans="1:5" ht="12.95" customHeight="1" x14ac:dyDescent="0.25">
      <c r="A72" s="393">
        <f t="shared" si="1"/>
        <v>2071</v>
      </c>
      <c r="B72" s="394"/>
      <c r="C72" s="394"/>
      <c r="D72" s="395">
        <f t="shared" si="0"/>
        <v>0</v>
      </c>
      <c r="E72" s="396">
        <f t="shared" si="2"/>
        <v>0</v>
      </c>
    </row>
    <row r="73" spans="1:5" ht="12.95" customHeight="1" x14ac:dyDescent="0.25">
      <c r="A73" s="393">
        <f t="shared" si="1"/>
        <v>2072</v>
      </c>
      <c r="B73" s="394"/>
      <c r="C73" s="394"/>
      <c r="D73" s="395">
        <f t="shared" si="0"/>
        <v>0</v>
      </c>
      <c r="E73" s="396">
        <f t="shared" si="2"/>
        <v>0</v>
      </c>
    </row>
    <row r="74" spans="1:5" ht="12.95" customHeight="1" x14ac:dyDescent="0.25">
      <c r="A74" s="393">
        <f t="shared" si="1"/>
        <v>2073</v>
      </c>
      <c r="B74" s="394"/>
      <c r="C74" s="394"/>
      <c r="D74" s="395">
        <f t="shared" si="0"/>
        <v>0</v>
      </c>
      <c r="E74" s="396">
        <f t="shared" si="2"/>
        <v>0</v>
      </c>
    </row>
    <row r="75" spans="1:5" ht="12.95" customHeight="1" x14ac:dyDescent="0.25">
      <c r="A75" s="393">
        <f t="shared" si="1"/>
        <v>2074</v>
      </c>
      <c r="B75" s="394"/>
      <c r="C75" s="394"/>
      <c r="D75" s="395">
        <f t="shared" si="0"/>
        <v>0</v>
      </c>
      <c r="E75" s="396">
        <f t="shared" si="2"/>
        <v>0</v>
      </c>
    </row>
    <row r="76" spans="1:5" ht="12.95" customHeight="1" x14ac:dyDescent="0.25">
      <c r="A76" s="393">
        <f t="shared" si="1"/>
        <v>2075</v>
      </c>
      <c r="B76" s="394"/>
      <c r="C76" s="394"/>
      <c r="D76" s="395">
        <f t="shared" si="0"/>
        <v>0</v>
      </c>
      <c r="E76" s="396">
        <f t="shared" si="2"/>
        <v>0</v>
      </c>
    </row>
    <row r="77" spans="1:5" ht="12.95" customHeight="1" x14ac:dyDescent="0.25">
      <c r="A77" s="393">
        <f t="shared" si="1"/>
        <v>2076</v>
      </c>
      <c r="B77" s="394"/>
      <c r="C77" s="394"/>
      <c r="D77" s="395">
        <f t="shared" ref="D77:D87" si="3">+B77-C77</f>
        <v>0</v>
      </c>
      <c r="E77" s="396">
        <f t="shared" si="2"/>
        <v>0</v>
      </c>
    </row>
    <row r="78" spans="1:5" ht="12.95" customHeight="1" x14ac:dyDescent="0.25">
      <c r="A78" s="393">
        <f t="shared" ref="A78:A87" si="4">+A77+1</f>
        <v>2077</v>
      </c>
      <c r="B78" s="394"/>
      <c r="C78" s="394"/>
      <c r="D78" s="395">
        <f t="shared" si="3"/>
        <v>0</v>
      </c>
      <c r="E78" s="396">
        <f t="shared" ref="E78:E87" si="5">+E77+D78</f>
        <v>0</v>
      </c>
    </row>
    <row r="79" spans="1:5" ht="12.95" customHeight="1" x14ac:dyDescent="0.25">
      <c r="A79" s="393">
        <f t="shared" si="4"/>
        <v>2078</v>
      </c>
      <c r="B79" s="394"/>
      <c r="C79" s="394"/>
      <c r="D79" s="395">
        <f t="shared" si="3"/>
        <v>0</v>
      </c>
      <c r="E79" s="396">
        <f t="shared" si="5"/>
        <v>0</v>
      </c>
    </row>
    <row r="80" spans="1:5" ht="12.95" customHeight="1" x14ac:dyDescent="0.25">
      <c r="A80" s="393">
        <f t="shared" si="4"/>
        <v>2079</v>
      </c>
      <c r="B80" s="394"/>
      <c r="C80" s="394"/>
      <c r="D80" s="395">
        <f t="shared" si="3"/>
        <v>0</v>
      </c>
      <c r="E80" s="396">
        <f t="shared" si="5"/>
        <v>0</v>
      </c>
    </row>
    <row r="81" spans="1:5" ht="12.95" customHeight="1" x14ac:dyDescent="0.25">
      <c r="A81" s="393">
        <f t="shared" si="4"/>
        <v>2080</v>
      </c>
      <c r="B81" s="394"/>
      <c r="C81" s="394"/>
      <c r="D81" s="395">
        <f t="shared" si="3"/>
        <v>0</v>
      </c>
      <c r="E81" s="396">
        <f t="shared" si="5"/>
        <v>0</v>
      </c>
    </row>
    <row r="82" spans="1:5" ht="12.95" customHeight="1" x14ac:dyDescent="0.25">
      <c r="A82" s="393">
        <f t="shared" si="4"/>
        <v>2081</v>
      </c>
      <c r="B82" s="394"/>
      <c r="C82" s="394"/>
      <c r="D82" s="395">
        <f t="shared" si="3"/>
        <v>0</v>
      </c>
      <c r="E82" s="396">
        <f t="shared" si="5"/>
        <v>0</v>
      </c>
    </row>
    <row r="83" spans="1:5" ht="12.95" customHeight="1" x14ac:dyDescent="0.25">
      <c r="A83" s="393">
        <f t="shared" si="4"/>
        <v>2082</v>
      </c>
      <c r="B83" s="394"/>
      <c r="C83" s="394"/>
      <c r="D83" s="395">
        <f t="shared" si="3"/>
        <v>0</v>
      </c>
      <c r="E83" s="396">
        <f t="shared" si="5"/>
        <v>0</v>
      </c>
    </row>
    <row r="84" spans="1:5" ht="12.95" customHeight="1" x14ac:dyDescent="0.25">
      <c r="A84" s="393">
        <f t="shared" si="4"/>
        <v>2083</v>
      </c>
      <c r="B84" s="394"/>
      <c r="C84" s="394"/>
      <c r="D84" s="395">
        <f t="shared" si="3"/>
        <v>0</v>
      </c>
      <c r="E84" s="396">
        <f t="shared" si="5"/>
        <v>0</v>
      </c>
    </row>
    <row r="85" spans="1:5" ht="12.95" customHeight="1" x14ac:dyDescent="0.25">
      <c r="A85" s="393">
        <f t="shared" si="4"/>
        <v>2084</v>
      </c>
      <c r="B85" s="394"/>
      <c r="C85" s="394"/>
      <c r="D85" s="395">
        <f t="shared" si="3"/>
        <v>0</v>
      </c>
      <c r="E85" s="396">
        <f t="shared" si="5"/>
        <v>0</v>
      </c>
    </row>
    <row r="86" spans="1:5" ht="12.95" customHeight="1" x14ac:dyDescent="0.25">
      <c r="A86" s="393">
        <f t="shared" si="4"/>
        <v>2085</v>
      </c>
      <c r="B86" s="394"/>
      <c r="C86" s="394"/>
      <c r="D86" s="395">
        <f t="shared" si="3"/>
        <v>0</v>
      </c>
      <c r="E86" s="396">
        <f t="shared" si="5"/>
        <v>0</v>
      </c>
    </row>
    <row r="87" spans="1:5" ht="12.95" customHeight="1" x14ac:dyDescent="0.25">
      <c r="A87" s="397">
        <f t="shared" si="4"/>
        <v>2086</v>
      </c>
      <c r="B87" s="398"/>
      <c r="C87" s="398"/>
      <c r="D87" s="395">
        <f t="shared" si="3"/>
        <v>0</v>
      </c>
      <c r="E87" s="396">
        <f t="shared" si="5"/>
        <v>0</v>
      </c>
    </row>
    <row r="88" spans="1:5" x14ac:dyDescent="0.25">
      <c r="A88" s="864" t="s">
        <v>140</v>
      </c>
      <c r="B88" s="864"/>
      <c r="C88" s="864"/>
      <c r="D88" s="864"/>
      <c r="E88" s="864"/>
    </row>
    <row r="89" spans="1:5" ht="24.95" customHeight="1" x14ac:dyDescent="0.25">
      <c r="A89" s="865" t="s">
        <v>595</v>
      </c>
      <c r="B89" s="865"/>
      <c r="C89" s="865"/>
      <c r="D89" s="865"/>
      <c r="E89" s="865"/>
    </row>
    <row r="90" spans="1:5" ht="24.95" customHeight="1" x14ac:dyDescent="0.25">
      <c r="A90" s="865" t="s">
        <v>596</v>
      </c>
      <c r="B90" s="865"/>
      <c r="C90" s="865"/>
      <c r="D90" s="865"/>
      <c r="E90" s="865"/>
    </row>
  </sheetData>
  <sheetProtection password="DA51" sheet="1" formatColumns="0" formatRows="0" selectLockedCells="1"/>
  <mergeCells count="10">
    <mergeCell ref="A10:A12"/>
    <mergeCell ref="A88:E88"/>
    <mergeCell ref="A89:E89"/>
    <mergeCell ref="A90:E90"/>
    <mergeCell ref="A3:E3"/>
    <mergeCell ref="A4:E4"/>
    <mergeCell ref="A5:E5"/>
    <mergeCell ref="A6:E6"/>
    <mergeCell ref="A7:E7"/>
    <mergeCell ref="A9:D9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workbookViewId="0">
      <selection activeCell="A7" sqref="A7:E7"/>
    </sheetView>
  </sheetViews>
  <sheetFormatPr defaultRowHeight="15" x14ac:dyDescent="0.25"/>
  <cols>
    <col min="1" max="1" width="46.42578125" customWidth="1"/>
    <col min="2" max="5" width="21.28515625" customWidth="1"/>
  </cols>
  <sheetData>
    <row r="1" spans="1:5" ht="15" customHeight="1" x14ac:dyDescent="0.25">
      <c r="A1" s="379" t="s">
        <v>597</v>
      </c>
      <c r="B1" s="380"/>
      <c r="C1" s="380"/>
      <c r="D1" s="380"/>
      <c r="E1" s="400"/>
    </row>
    <row r="2" spans="1:5" ht="2.4500000000000002" customHeight="1" x14ac:dyDescent="0.25">
      <c r="A2" s="380"/>
      <c r="B2" s="380"/>
      <c r="C2" s="380"/>
      <c r="D2" s="380"/>
      <c r="E2" s="400"/>
    </row>
    <row r="3" spans="1:5" ht="15" customHeight="1" x14ac:dyDescent="0.25">
      <c r="A3" s="866" t="s">
        <v>923</v>
      </c>
      <c r="B3" s="866"/>
      <c r="C3" s="866"/>
      <c r="D3" s="866"/>
      <c r="E3" s="866"/>
    </row>
    <row r="4" spans="1:5" ht="15" customHeight="1" x14ac:dyDescent="0.25">
      <c r="A4" s="867" t="s">
        <v>1</v>
      </c>
      <c r="B4" s="867"/>
      <c r="C4" s="867"/>
      <c r="D4" s="867"/>
      <c r="E4" s="867"/>
    </row>
    <row r="5" spans="1:5" ht="15" customHeight="1" x14ac:dyDescent="0.25">
      <c r="A5" s="868" t="s">
        <v>598</v>
      </c>
      <c r="B5" s="868"/>
      <c r="C5" s="868"/>
      <c r="D5" s="868"/>
      <c r="E5" s="868"/>
    </row>
    <row r="6" spans="1:5" ht="15" customHeight="1" x14ac:dyDescent="0.25">
      <c r="A6" s="867" t="s">
        <v>22</v>
      </c>
      <c r="B6" s="867"/>
      <c r="C6" s="867"/>
      <c r="D6" s="867"/>
      <c r="E6" s="867"/>
    </row>
    <row r="7" spans="1:5" ht="15" customHeight="1" x14ac:dyDescent="0.25">
      <c r="A7" s="866" t="s">
        <v>939</v>
      </c>
      <c r="B7" s="866"/>
      <c r="C7" s="866"/>
      <c r="D7" s="866"/>
      <c r="E7" s="866"/>
    </row>
    <row r="8" spans="1:5" ht="2.4500000000000002" customHeight="1" x14ac:dyDescent="0.25">
      <c r="A8" s="867"/>
      <c r="B8" s="867"/>
      <c r="C8" s="867"/>
      <c r="D8" s="867"/>
      <c r="E8" s="867"/>
    </row>
    <row r="9" spans="1:5" ht="15" customHeight="1" x14ac:dyDescent="0.25">
      <c r="A9" s="380" t="s">
        <v>599</v>
      </c>
      <c r="B9" s="380"/>
      <c r="C9" s="380"/>
      <c r="D9" s="401"/>
      <c r="E9" s="401">
        <v>1</v>
      </c>
    </row>
    <row r="10" spans="1:5" ht="15" customHeight="1" x14ac:dyDescent="0.25">
      <c r="A10" s="882" t="s">
        <v>27</v>
      </c>
      <c r="B10" s="383" t="s">
        <v>331</v>
      </c>
      <c r="C10" s="883" t="s">
        <v>25</v>
      </c>
      <c r="D10" s="883"/>
      <c r="E10" s="384" t="s">
        <v>600</v>
      </c>
    </row>
    <row r="11" spans="1:5" ht="15" customHeight="1" x14ac:dyDescent="0.25">
      <c r="A11" s="882"/>
      <c r="B11" s="387" t="s">
        <v>33</v>
      </c>
      <c r="C11" s="884" t="s">
        <v>34</v>
      </c>
      <c r="D11" s="884"/>
      <c r="E11" s="388" t="s">
        <v>601</v>
      </c>
    </row>
    <row r="12" spans="1:5" ht="15" customHeight="1" x14ac:dyDescent="0.25">
      <c r="A12" s="380" t="s">
        <v>602</v>
      </c>
      <c r="B12" s="402">
        <f>SUM(B13:B14)</f>
        <v>0</v>
      </c>
      <c r="C12" s="885">
        <f>SUM(C13:C14)</f>
        <v>0</v>
      </c>
      <c r="D12" s="885"/>
      <c r="E12" s="403">
        <f>+B12-C12</f>
        <v>0</v>
      </c>
    </row>
    <row r="13" spans="1:5" ht="15" customHeight="1" x14ac:dyDescent="0.25">
      <c r="A13" s="400" t="s">
        <v>603</v>
      </c>
      <c r="B13" s="404"/>
      <c r="C13" s="886"/>
      <c r="D13" s="886"/>
      <c r="E13" s="405">
        <f>+B13-C13</f>
        <v>0</v>
      </c>
    </row>
    <row r="14" spans="1:5" ht="15" customHeight="1" x14ac:dyDescent="0.25">
      <c r="A14" s="406" t="s">
        <v>604</v>
      </c>
      <c r="B14" s="407"/>
      <c r="C14" s="887"/>
      <c r="D14" s="887"/>
      <c r="E14" s="408">
        <f>+B14-C14</f>
        <v>0</v>
      </c>
    </row>
    <row r="15" spans="1:5" ht="2.4500000000000002" customHeight="1" x14ac:dyDescent="0.25">
      <c r="A15" s="409"/>
      <c r="B15" s="410"/>
      <c r="C15" s="410"/>
      <c r="D15" s="410"/>
      <c r="E15" s="410"/>
    </row>
    <row r="16" spans="1:5" ht="15" customHeight="1" x14ac:dyDescent="0.25">
      <c r="A16" s="876" t="s">
        <v>111</v>
      </c>
      <c r="B16" s="877" t="s">
        <v>352</v>
      </c>
      <c r="C16" s="878" t="s">
        <v>564</v>
      </c>
      <c r="D16" s="878"/>
      <c r="E16" s="879" t="s">
        <v>605</v>
      </c>
    </row>
    <row r="17" spans="1:5" ht="15" customHeight="1" x14ac:dyDescent="0.25">
      <c r="A17" s="876"/>
      <c r="B17" s="877"/>
      <c r="C17" s="880" t="s">
        <v>32</v>
      </c>
      <c r="D17" s="880"/>
      <c r="E17" s="879"/>
    </row>
    <row r="18" spans="1:5" ht="15" customHeight="1" x14ac:dyDescent="0.25">
      <c r="A18" s="876"/>
      <c r="B18" s="877"/>
      <c r="C18" s="881" t="s">
        <v>566</v>
      </c>
      <c r="D18" s="413" t="s">
        <v>606</v>
      </c>
      <c r="E18" s="879"/>
    </row>
    <row r="19" spans="1:5" ht="15" customHeight="1" x14ac:dyDescent="0.25">
      <c r="A19" s="876"/>
      <c r="B19" s="877"/>
      <c r="C19" s="881"/>
      <c r="D19" s="414" t="s">
        <v>607</v>
      </c>
      <c r="E19" s="879"/>
    </row>
    <row r="20" spans="1:5" ht="15" customHeight="1" x14ac:dyDescent="0.25">
      <c r="A20" s="876"/>
      <c r="B20" s="412" t="s">
        <v>113</v>
      </c>
      <c r="C20" s="412" t="s">
        <v>114</v>
      </c>
      <c r="D20" s="412" t="s">
        <v>568</v>
      </c>
      <c r="E20" s="388" t="s">
        <v>608</v>
      </c>
    </row>
    <row r="21" spans="1:5" ht="15" customHeight="1" x14ac:dyDescent="0.25">
      <c r="A21" s="415" t="s">
        <v>609</v>
      </c>
      <c r="B21" s="403">
        <f>+B22+B26</f>
        <v>0</v>
      </c>
      <c r="C21" s="403">
        <f>+C22+C26</f>
        <v>0</v>
      </c>
      <c r="D21" s="403">
        <f>+D22+D26</f>
        <v>0</v>
      </c>
      <c r="E21" s="403">
        <f t="shared" ref="E21:E28" si="0">+B21-(C21+D21)</f>
        <v>0</v>
      </c>
    </row>
    <row r="22" spans="1:5" ht="15" customHeight="1" x14ac:dyDescent="0.25">
      <c r="A22" s="416" t="s">
        <v>291</v>
      </c>
      <c r="B22" s="403">
        <f>SUM(B23:B25)</f>
        <v>0</v>
      </c>
      <c r="C22" s="403">
        <f>SUM(C23:C25)</f>
        <v>0</v>
      </c>
      <c r="D22" s="403">
        <f>SUM(D23:D25)</f>
        <v>0</v>
      </c>
      <c r="E22" s="403">
        <f t="shared" si="0"/>
        <v>0</v>
      </c>
    </row>
    <row r="23" spans="1:5" ht="15" customHeight="1" x14ac:dyDescent="0.25">
      <c r="A23" s="416" t="s">
        <v>610</v>
      </c>
      <c r="B23" s="417"/>
      <c r="C23" s="417"/>
      <c r="D23" s="417"/>
      <c r="E23" s="403">
        <f t="shared" si="0"/>
        <v>0</v>
      </c>
    </row>
    <row r="24" spans="1:5" ht="15" customHeight="1" x14ac:dyDescent="0.25">
      <c r="A24" s="416" t="s">
        <v>611</v>
      </c>
      <c r="B24" s="417"/>
      <c r="C24" s="417"/>
      <c r="D24" s="417"/>
      <c r="E24" s="403">
        <f t="shared" si="0"/>
        <v>0</v>
      </c>
    </row>
    <row r="25" spans="1:5" ht="15" customHeight="1" x14ac:dyDescent="0.25">
      <c r="A25" s="416" t="s">
        <v>612</v>
      </c>
      <c r="B25" s="417"/>
      <c r="C25" s="417"/>
      <c r="D25" s="417"/>
      <c r="E25" s="403">
        <f t="shared" si="0"/>
        <v>0</v>
      </c>
    </row>
    <row r="26" spans="1:5" ht="15" customHeight="1" x14ac:dyDescent="0.25">
      <c r="A26" s="416" t="s">
        <v>613</v>
      </c>
      <c r="B26" s="403">
        <f>SUM(B27:B28)</f>
        <v>0</v>
      </c>
      <c r="C26" s="403">
        <f>SUM(C27:C28)</f>
        <v>0</v>
      </c>
      <c r="D26" s="403">
        <f>SUM(D27:D28)</f>
        <v>0</v>
      </c>
      <c r="E26" s="403">
        <f t="shared" si="0"/>
        <v>0</v>
      </c>
    </row>
    <row r="27" spans="1:5" ht="15" customHeight="1" x14ac:dyDescent="0.25">
      <c r="A27" s="416" t="s">
        <v>614</v>
      </c>
      <c r="B27" s="417"/>
      <c r="C27" s="417"/>
      <c r="D27" s="417"/>
      <c r="E27" s="403">
        <f t="shared" si="0"/>
        <v>0</v>
      </c>
    </row>
    <row r="28" spans="1:5" ht="15" customHeight="1" x14ac:dyDescent="0.25">
      <c r="A28" s="416" t="s">
        <v>615</v>
      </c>
      <c r="B28" s="417"/>
      <c r="C28" s="417"/>
      <c r="D28" s="417"/>
      <c r="E28" s="403">
        <f t="shared" si="0"/>
        <v>0</v>
      </c>
    </row>
    <row r="29" spans="1:5" ht="2.4500000000000002" customHeight="1" x14ac:dyDescent="0.25">
      <c r="A29" s="418"/>
      <c r="B29" s="419"/>
      <c r="C29" s="419"/>
      <c r="D29" s="420"/>
      <c r="E29" s="420"/>
    </row>
    <row r="30" spans="1:5" ht="15" customHeight="1" x14ac:dyDescent="0.25">
      <c r="A30" s="871" t="s">
        <v>616</v>
      </c>
      <c r="B30" s="421" t="s">
        <v>617</v>
      </c>
      <c r="C30" s="872" t="s">
        <v>189</v>
      </c>
      <c r="D30" s="872"/>
      <c r="E30" s="411" t="s">
        <v>618</v>
      </c>
    </row>
    <row r="31" spans="1:5" ht="15" customHeight="1" x14ac:dyDescent="0.25">
      <c r="A31" s="871"/>
      <c r="B31" s="412" t="s">
        <v>619</v>
      </c>
      <c r="C31" s="873" t="s">
        <v>620</v>
      </c>
      <c r="D31" s="873"/>
      <c r="E31" s="422" t="s">
        <v>621</v>
      </c>
    </row>
    <row r="32" spans="1:5" ht="15" customHeight="1" x14ac:dyDescent="0.25">
      <c r="A32" s="423" t="s">
        <v>622</v>
      </c>
      <c r="B32" s="424"/>
      <c r="C32" s="874">
        <f>+C12-(C21+D21)</f>
        <v>0</v>
      </c>
      <c r="D32" s="874"/>
      <c r="E32" s="425">
        <f>+C32+B32</f>
        <v>0</v>
      </c>
    </row>
    <row r="33" spans="1:5" ht="15" customHeight="1" x14ac:dyDescent="0.25">
      <c r="A33" s="864" t="s">
        <v>140</v>
      </c>
      <c r="B33" s="864"/>
      <c r="C33" s="864"/>
      <c r="D33" s="864"/>
      <c r="E33" s="864"/>
    </row>
    <row r="34" spans="1:5" ht="15" customHeight="1" x14ac:dyDescent="0.25">
      <c r="A34" s="875" t="s">
        <v>623</v>
      </c>
      <c r="B34" s="875"/>
      <c r="C34" s="875"/>
      <c r="D34" s="875"/>
      <c r="E34" s="875"/>
    </row>
    <row r="35" spans="1:5" ht="15" customHeight="1" x14ac:dyDescent="0.25">
      <c r="A35" s="870" t="s">
        <v>624</v>
      </c>
      <c r="B35" s="870"/>
      <c r="C35" s="870"/>
      <c r="D35" s="870"/>
      <c r="E35" s="870"/>
    </row>
    <row r="36" spans="1:5" ht="15" customHeight="1" x14ac:dyDescent="0.25">
      <c r="A36" s="869" t="s">
        <v>625</v>
      </c>
      <c r="B36" s="869"/>
      <c r="C36" s="869"/>
      <c r="D36" s="869"/>
      <c r="E36" s="869"/>
    </row>
    <row r="37" spans="1:5" ht="15" customHeight="1" x14ac:dyDescent="0.25">
      <c r="A37" s="869" t="s">
        <v>626</v>
      </c>
      <c r="B37" s="869"/>
      <c r="C37" s="869"/>
      <c r="D37" s="869"/>
      <c r="E37" s="869"/>
    </row>
  </sheetData>
  <sheetProtection password="DA51" sheet="1" formatColumns="0" formatRows="0" selectLockedCells="1"/>
  <mergeCells count="27">
    <mergeCell ref="A3:E3"/>
    <mergeCell ref="A4:E4"/>
    <mergeCell ref="A5:E5"/>
    <mergeCell ref="A6:E6"/>
    <mergeCell ref="A7:E7"/>
    <mergeCell ref="A8:E8"/>
    <mergeCell ref="A10:A11"/>
    <mergeCell ref="C10:D10"/>
    <mergeCell ref="C11:D11"/>
    <mergeCell ref="C12:D12"/>
    <mergeCell ref="C13:D13"/>
    <mergeCell ref="C14:D14"/>
    <mergeCell ref="A16:A20"/>
    <mergeCell ref="B16:B19"/>
    <mergeCell ref="C16:D16"/>
    <mergeCell ref="E16:E19"/>
    <mergeCell ref="C17:D17"/>
    <mergeCell ref="C18:C19"/>
    <mergeCell ref="A35:E35"/>
    <mergeCell ref="A36:E36"/>
    <mergeCell ref="A37:E37"/>
    <mergeCell ref="A30:A31"/>
    <mergeCell ref="C30:D30"/>
    <mergeCell ref="C31:D31"/>
    <mergeCell ref="C32:D32"/>
    <mergeCell ref="A33:E33"/>
    <mergeCell ref="A34:E34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7" sqref="A7:G7"/>
    </sheetView>
  </sheetViews>
  <sheetFormatPr defaultRowHeight="15" x14ac:dyDescent="0.25"/>
  <cols>
    <col min="1" max="1" width="82.28515625" customWidth="1"/>
    <col min="2" max="7" width="16.7109375" customWidth="1"/>
  </cols>
  <sheetData>
    <row r="1" spans="1:7" ht="15" customHeight="1" x14ac:dyDescent="0.25">
      <c r="A1" s="926" t="s">
        <v>627</v>
      </c>
      <c r="B1" s="926"/>
      <c r="C1" s="926"/>
      <c r="D1" s="926"/>
      <c r="E1" s="926"/>
      <c r="F1" s="926"/>
      <c r="G1" s="926"/>
    </row>
    <row r="2" spans="1:7" ht="2.4500000000000002" customHeight="1" x14ac:dyDescent="0.25">
      <c r="A2" s="426"/>
      <c r="B2" s="426"/>
      <c r="C2" s="426"/>
      <c r="D2" s="426"/>
      <c r="E2" s="426"/>
      <c r="F2" s="427"/>
      <c r="G2" s="427"/>
    </row>
    <row r="3" spans="1:7" ht="15" customHeight="1" x14ac:dyDescent="0.25">
      <c r="A3" s="927" t="s">
        <v>923</v>
      </c>
      <c r="B3" s="927"/>
      <c r="C3" s="927"/>
      <c r="D3" s="927"/>
      <c r="E3" s="927"/>
      <c r="F3" s="927"/>
      <c r="G3" s="927"/>
    </row>
    <row r="4" spans="1:7" ht="15" customHeight="1" x14ac:dyDescent="0.25">
      <c r="A4" s="928" t="s">
        <v>1</v>
      </c>
      <c r="B4" s="928"/>
      <c r="C4" s="928"/>
      <c r="D4" s="928"/>
      <c r="E4" s="928"/>
      <c r="F4" s="928"/>
      <c r="G4" s="928"/>
    </row>
    <row r="5" spans="1:7" ht="15" customHeight="1" x14ac:dyDescent="0.25">
      <c r="A5" s="929" t="s">
        <v>628</v>
      </c>
      <c r="B5" s="929"/>
      <c r="C5" s="929"/>
      <c r="D5" s="929"/>
      <c r="E5" s="929"/>
      <c r="F5" s="929"/>
      <c r="G5" s="929"/>
    </row>
    <row r="6" spans="1:7" ht="15" customHeight="1" x14ac:dyDescent="0.25">
      <c r="A6" s="928" t="s">
        <v>22</v>
      </c>
      <c r="B6" s="928"/>
      <c r="C6" s="928"/>
      <c r="D6" s="928"/>
      <c r="E6" s="928"/>
      <c r="F6" s="928"/>
      <c r="G6" s="928"/>
    </row>
    <row r="7" spans="1:7" ht="15" customHeight="1" x14ac:dyDescent="0.25">
      <c r="A7" s="927" t="s">
        <v>936</v>
      </c>
      <c r="B7" s="927"/>
      <c r="C7" s="927"/>
      <c r="D7" s="927"/>
      <c r="E7" s="927"/>
      <c r="F7" s="927"/>
      <c r="G7" s="927"/>
    </row>
    <row r="8" spans="1:7" ht="2.4500000000000002" customHeight="1" x14ac:dyDescent="0.25">
      <c r="A8" s="426"/>
      <c r="B8" s="426"/>
      <c r="C8" s="426"/>
      <c r="D8" s="426"/>
      <c r="E8" s="426"/>
      <c r="F8" s="427"/>
      <c r="G8" s="427"/>
    </row>
    <row r="9" spans="1:7" ht="15" customHeight="1" x14ac:dyDescent="0.25">
      <c r="A9" s="426" t="s">
        <v>629</v>
      </c>
      <c r="B9" s="429"/>
      <c r="C9" s="429"/>
      <c r="D9" s="429"/>
      <c r="E9" s="427"/>
      <c r="F9" s="427"/>
      <c r="G9" s="430">
        <v>1</v>
      </c>
    </row>
    <row r="10" spans="1:7" ht="15" customHeight="1" x14ac:dyDescent="0.25">
      <c r="A10" s="431"/>
      <c r="B10" s="432" t="s">
        <v>24</v>
      </c>
      <c r="C10" s="432" t="s">
        <v>24</v>
      </c>
      <c r="D10" s="890" t="s">
        <v>25</v>
      </c>
      <c r="E10" s="890"/>
      <c r="F10" s="890"/>
      <c r="G10" s="890"/>
    </row>
    <row r="11" spans="1:7" ht="15" customHeight="1" x14ac:dyDescent="0.25">
      <c r="A11" s="433" t="s">
        <v>630</v>
      </c>
      <c r="B11" s="434" t="s">
        <v>28</v>
      </c>
      <c r="C11" s="434" t="s">
        <v>29</v>
      </c>
      <c r="D11" s="920" t="s">
        <v>32</v>
      </c>
      <c r="E11" s="920"/>
      <c r="F11" s="921" t="s">
        <v>31</v>
      </c>
      <c r="G11" s="921"/>
    </row>
    <row r="12" spans="1:7" ht="15" customHeight="1" x14ac:dyDescent="0.25">
      <c r="A12" s="435"/>
      <c r="B12" s="436"/>
      <c r="C12" s="437" t="s">
        <v>33</v>
      </c>
      <c r="D12" s="922" t="s">
        <v>34</v>
      </c>
      <c r="E12" s="922"/>
      <c r="F12" s="923" t="s">
        <v>35</v>
      </c>
      <c r="G12" s="923"/>
    </row>
    <row r="13" spans="1:7" ht="15" customHeight="1" x14ac:dyDescent="0.25">
      <c r="A13" s="439" t="s">
        <v>631</v>
      </c>
      <c r="B13" s="440">
        <f>SUM(B14:B21)</f>
        <v>201600</v>
      </c>
      <c r="C13" s="440">
        <f>SUM(C14:C21)</f>
        <v>0</v>
      </c>
      <c r="D13" s="918">
        <f>SUM(D14:D21)</f>
        <v>0</v>
      </c>
      <c r="E13" s="918"/>
      <c r="F13" s="915">
        <f t="shared" ref="F13:F31" si="0">IF(C13="",0,IF(C13=0,0,D13/C13))</f>
        <v>0</v>
      </c>
      <c r="G13" s="915"/>
    </row>
    <row r="14" spans="1:7" ht="15" customHeight="1" x14ac:dyDescent="0.25">
      <c r="A14" s="443" t="s">
        <v>632</v>
      </c>
      <c r="B14" s="444">
        <v>20600</v>
      </c>
      <c r="C14" s="444"/>
      <c r="D14" s="924"/>
      <c r="E14" s="924"/>
      <c r="F14" s="915">
        <f t="shared" si="0"/>
        <v>0</v>
      </c>
      <c r="G14" s="915"/>
    </row>
    <row r="15" spans="1:7" ht="15" customHeight="1" x14ac:dyDescent="0.25">
      <c r="A15" s="443" t="s">
        <v>633</v>
      </c>
      <c r="B15" s="444">
        <v>13800</v>
      </c>
      <c r="C15" s="444"/>
      <c r="D15" s="924"/>
      <c r="E15" s="924"/>
      <c r="F15" s="915">
        <f t="shared" si="0"/>
        <v>0</v>
      </c>
      <c r="G15" s="915"/>
    </row>
    <row r="16" spans="1:7" ht="15" customHeight="1" x14ac:dyDescent="0.25">
      <c r="A16" s="443" t="s">
        <v>634</v>
      </c>
      <c r="B16" s="444">
        <v>83600</v>
      </c>
      <c r="C16" s="444"/>
      <c r="D16" s="924"/>
      <c r="E16" s="924"/>
      <c r="F16" s="915">
        <f t="shared" si="0"/>
        <v>0</v>
      </c>
      <c r="G16" s="915"/>
    </row>
    <row r="17" spans="1:7" ht="15" customHeight="1" x14ac:dyDescent="0.25">
      <c r="A17" s="443" t="s">
        <v>635</v>
      </c>
      <c r="B17" s="444">
        <v>83600</v>
      </c>
      <c r="C17" s="444"/>
      <c r="D17" s="924"/>
      <c r="E17" s="924"/>
      <c r="F17" s="915">
        <f t="shared" si="0"/>
        <v>0</v>
      </c>
      <c r="G17" s="915"/>
    </row>
    <row r="18" spans="1:7" ht="15" customHeight="1" x14ac:dyDescent="0.25">
      <c r="A18" s="443" t="s">
        <v>636</v>
      </c>
      <c r="B18" s="444"/>
      <c r="C18" s="444"/>
      <c r="D18" s="924"/>
      <c r="E18" s="924"/>
      <c r="F18" s="915">
        <f t="shared" si="0"/>
        <v>0</v>
      </c>
      <c r="G18" s="915"/>
    </row>
    <row r="19" spans="1:7" ht="15" customHeight="1" x14ac:dyDescent="0.25">
      <c r="A19" s="443" t="s">
        <v>637</v>
      </c>
      <c r="B19" s="444"/>
      <c r="C19" s="444"/>
      <c r="D19" s="924"/>
      <c r="E19" s="924"/>
      <c r="F19" s="915">
        <f t="shared" si="0"/>
        <v>0</v>
      </c>
      <c r="G19" s="915"/>
    </row>
    <row r="20" spans="1:7" ht="15" customHeight="1" x14ac:dyDescent="0.25">
      <c r="A20" s="443" t="s">
        <v>638</v>
      </c>
      <c r="B20" s="444"/>
      <c r="C20" s="444"/>
      <c r="D20" s="924"/>
      <c r="E20" s="924"/>
      <c r="F20" s="915">
        <f t="shared" si="0"/>
        <v>0</v>
      </c>
      <c r="G20" s="915"/>
    </row>
    <row r="21" spans="1:7" ht="15" customHeight="1" x14ac:dyDescent="0.25">
      <c r="A21" s="443" t="s">
        <v>639</v>
      </c>
      <c r="B21" s="444"/>
      <c r="C21" s="444"/>
      <c r="D21" s="924"/>
      <c r="E21" s="924"/>
      <c r="F21" s="915">
        <f t="shared" si="0"/>
        <v>0</v>
      </c>
      <c r="G21" s="915"/>
    </row>
    <row r="22" spans="1:7" ht="15" customHeight="1" x14ac:dyDescent="0.25">
      <c r="A22" s="443" t="s">
        <v>640</v>
      </c>
      <c r="B22" s="440">
        <f>SUM(B23:B28)</f>
        <v>8721000</v>
      </c>
      <c r="C22" s="440">
        <f>SUM(C23:C28)</f>
        <v>0</v>
      </c>
      <c r="D22" s="918">
        <f>SUM(D23:D28)</f>
        <v>6973782.8100000015</v>
      </c>
      <c r="E22" s="918"/>
      <c r="F22" s="915">
        <f t="shared" si="0"/>
        <v>0</v>
      </c>
      <c r="G22" s="915"/>
    </row>
    <row r="23" spans="1:7" ht="15" customHeight="1" x14ac:dyDescent="0.25">
      <c r="A23" s="443" t="s">
        <v>641</v>
      </c>
      <c r="B23" s="445">
        <v>7764100</v>
      </c>
      <c r="C23" s="445"/>
      <c r="D23" s="924">
        <v>5724080.9400000004</v>
      </c>
      <c r="E23" s="924"/>
      <c r="F23" s="915">
        <f t="shared" si="0"/>
        <v>0</v>
      </c>
      <c r="G23" s="915"/>
    </row>
    <row r="24" spans="1:7" ht="15" customHeight="1" x14ac:dyDescent="0.25">
      <c r="A24" s="443" t="s">
        <v>642</v>
      </c>
      <c r="B24" s="445">
        <v>8300</v>
      </c>
      <c r="C24" s="445"/>
      <c r="D24" s="924">
        <v>113726.33</v>
      </c>
      <c r="E24" s="924"/>
      <c r="F24" s="915">
        <f t="shared" si="0"/>
        <v>0</v>
      </c>
      <c r="G24" s="915"/>
    </row>
    <row r="25" spans="1:7" ht="15" customHeight="1" x14ac:dyDescent="0.25">
      <c r="A25" s="443" t="s">
        <v>643</v>
      </c>
      <c r="B25" s="445"/>
      <c r="C25" s="445"/>
      <c r="D25" s="924"/>
      <c r="E25" s="924"/>
      <c r="F25" s="915">
        <f t="shared" si="0"/>
        <v>0</v>
      </c>
      <c r="G25" s="915"/>
    </row>
    <row r="26" spans="1:7" ht="15" customHeight="1" x14ac:dyDescent="0.25">
      <c r="A26" s="443" t="s">
        <v>644</v>
      </c>
      <c r="B26" s="445">
        <v>858400</v>
      </c>
      <c r="C26" s="445"/>
      <c r="D26" s="924">
        <v>1117011.1100000001</v>
      </c>
      <c r="E26" s="924"/>
      <c r="F26" s="915">
        <f t="shared" si="0"/>
        <v>0</v>
      </c>
      <c r="G26" s="915"/>
    </row>
    <row r="27" spans="1:7" ht="15" customHeight="1" x14ac:dyDescent="0.25">
      <c r="A27" s="443" t="s">
        <v>645</v>
      </c>
      <c r="B27" s="445">
        <v>27500</v>
      </c>
      <c r="C27" s="445"/>
      <c r="D27" s="924">
        <v>9079.73</v>
      </c>
      <c r="E27" s="924"/>
      <c r="F27" s="915">
        <f t="shared" si="0"/>
        <v>0</v>
      </c>
      <c r="G27" s="915"/>
    </row>
    <row r="28" spans="1:7" ht="15" customHeight="1" x14ac:dyDescent="0.25">
      <c r="A28" s="443" t="s">
        <v>646</v>
      </c>
      <c r="B28" s="440">
        <f>SUM(B29:B30)</f>
        <v>62700</v>
      </c>
      <c r="C28" s="440">
        <f>SUM(C29:C30)</f>
        <v>0</v>
      </c>
      <c r="D28" s="918">
        <f>SUM(D29:D30)</f>
        <v>9884.7000000000007</v>
      </c>
      <c r="E28" s="918"/>
      <c r="F28" s="915">
        <f t="shared" si="0"/>
        <v>0</v>
      </c>
      <c r="G28" s="915"/>
    </row>
    <row r="29" spans="1:7" ht="15" customHeight="1" x14ac:dyDescent="0.25">
      <c r="A29" s="443" t="s">
        <v>647</v>
      </c>
      <c r="B29" s="445">
        <v>62700</v>
      </c>
      <c r="C29" s="445"/>
      <c r="D29" s="924">
        <v>9884.7000000000007</v>
      </c>
      <c r="E29" s="924"/>
      <c r="F29" s="915">
        <f t="shared" si="0"/>
        <v>0</v>
      </c>
      <c r="G29" s="915"/>
    </row>
    <row r="30" spans="1:7" ht="15" customHeight="1" x14ac:dyDescent="0.25">
      <c r="A30" s="443" t="s">
        <v>648</v>
      </c>
      <c r="B30" s="445"/>
      <c r="C30" s="445"/>
      <c r="D30" s="924"/>
      <c r="E30" s="924"/>
      <c r="F30" s="915">
        <f t="shared" si="0"/>
        <v>0</v>
      </c>
      <c r="G30" s="915"/>
    </row>
    <row r="31" spans="1:7" ht="15" customHeight="1" x14ac:dyDescent="0.25">
      <c r="A31" s="446" t="s">
        <v>649</v>
      </c>
      <c r="B31" s="447">
        <f>+B22+B13</f>
        <v>8922600</v>
      </c>
      <c r="C31" s="447">
        <f>+C22+C13</f>
        <v>0</v>
      </c>
      <c r="D31" s="916">
        <f>+D22+D13</f>
        <v>6973782.8100000015</v>
      </c>
      <c r="E31" s="916"/>
      <c r="F31" s="925">
        <f t="shared" si="0"/>
        <v>0</v>
      </c>
      <c r="G31" s="925"/>
    </row>
    <row r="32" spans="1:7" ht="2.4500000000000002" customHeight="1" x14ac:dyDescent="0.25">
      <c r="A32" s="450"/>
      <c r="B32" s="451"/>
      <c r="C32" s="450"/>
      <c r="D32" s="450"/>
      <c r="E32" s="450"/>
      <c r="F32" s="450"/>
      <c r="G32" s="450"/>
    </row>
    <row r="33" spans="1:7" ht="15" customHeight="1" x14ac:dyDescent="0.25">
      <c r="A33" s="919" t="s">
        <v>650</v>
      </c>
      <c r="B33" s="432" t="s">
        <v>24</v>
      </c>
      <c r="C33" s="432" t="s">
        <v>24</v>
      </c>
      <c r="D33" s="890" t="s">
        <v>25</v>
      </c>
      <c r="E33" s="890"/>
      <c r="F33" s="890"/>
      <c r="G33" s="890"/>
    </row>
    <row r="34" spans="1:7" ht="15" customHeight="1" x14ac:dyDescent="0.25">
      <c r="A34" s="919"/>
      <c r="B34" s="434" t="s">
        <v>28</v>
      </c>
      <c r="C34" s="434" t="s">
        <v>29</v>
      </c>
      <c r="D34" s="920" t="s">
        <v>32</v>
      </c>
      <c r="E34" s="920"/>
      <c r="F34" s="921" t="s">
        <v>31</v>
      </c>
      <c r="G34" s="921"/>
    </row>
    <row r="35" spans="1:7" ht="15" customHeight="1" x14ac:dyDescent="0.25">
      <c r="A35" s="919"/>
      <c r="B35" s="436"/>
      <c r="C35" s="437" t="s">
        <v>36</v>
      </c>
      <c r="D35" s="922" t="s">
        <v>113</v>
      </c>
      <c r="E35" s="922"/>
      <c r="F35" s="923" t="s">
        <v>651</v>
      </c>
      <c r="G35" s="923"/>
    </row>
    <row r="36" spans="1:7" ht="15" customHeight="1" x14ac:dyDescent="0.25">
      <c r="A36" s="452" t="s">
        <v>652</v>
      </c>
      <c r="B36" s="441">
        <f>SUM(B37:B40)</f>
        <v>4982000</v>
      </c>
      <c r="C36" s="441">
        <f>SUM(C37:C40)</f>
        <v>0</v>
      </c>
      <c r="D36" s="918">
        <f>SUM(D37:D40)</f>
        <v>2094146.68</v>
      </c>
      <c r="E36" s="918"/>
      <c r="F36" s="915">
        <f t="shared" ref="F36:F44" si="1">IF(C36="",0,IF(C36=0,0,D36/C36))</f>
        <v>0</v>
      </c>
      <c r="G36" s="915"/>
    </row>
    <row r="37" spans="1:7" ht="15" customHeight="1" x14ac:dyDescent="0.25">
      <c r="A37" s="452" t="s">
        <v>653</v>
      </c>
      <c r="B37" s="453">
        <v>4982000</v>
      </c>
      <c r="C37" s="454"/>
      <c r="D37" s="914">
        <v>2094146.68</v>
      </c>
      <c r="E37" s="914"/>
      <c r="F37" s="915">
        <f t="shared" si="1"/>
        <v>0</v>
      </c>
      <c r="G37" s="915"/>
    </row>
    <row r="38" spans="1:7" ht="15" customHeight="1" x14ac:dyDescent="0.25">
      <c r="A38" s="452" t="s">
        <v>654</v>
      </c>
      <c r="B38" s="453"/>
      <c r="C38" s="454"/>
      <c r="D38" s="914"/>
      <c r="E38" s="914"/>
      <c r="F38" s="915">
        <f t="shared" si="1"/>
        <v>0</v>
      </c>
      <c r="G38" s="915"/>
    </row>
    <row r="39" spans="1:7" ht="15" customHeight="1" x14ac:dyDescent="0.25">
      <c r="A39" s="452" t="s">
        <v>655</v>
      </c>
      <c r="B39" s="453"/>
      <c r="C39" s="454"/>
      <c r="D39" s="914"/>
      <c r="E39" s="914"/>
      <c r="F39" s="915">
        <f t="shared" si="1"/>
        <v>0</v>
      </c>
      <c r="G39" s="915"/>
    </row>
    <row r="40" spans="1:7" ht="15" customHeight="1" x14ac:dyDescent="0.25">
      <c r="A40" s="452" t="s">
        <v>656</v>
      </c>
      <c r="B40" s="453"/>
      <c r="C40" s="454"/>
      <c r="D40" s="914"/>
      <c r="E40" s="914"/>
      <c r="F40" s="915">
        <f t="shared" si="1"/>
        <v>0</v>
      </c>
      <c r="G40" s="915"/>
    </row>
    <row r="41" spans="1:7" ht="15" customHeight="1" x14ac:dyDescent="0.25">
      <c r="A41" s="452" t="s">
        <v>657</v>
      </c>
      <c r="B41" s="453"/>
      <c r="C41" s="454"/>
      <c r="D41" s="914"/>
      <c r="E41" s="914"/>
      <c r="F41" s="915">
        <f t="shared" si="1"/>
        <v>0</v>
      </c>
      <c r="G41" s="915"/>
    </row>
    <row r="42" spans="1:7" ht="15" customHeight="1" x14ac:dyDescent="0.25">
      <c r="A42" s="455" t="s">
        <v>658</v>
      </c>
      <c r="B42" s="453"/>
      <c r="C42" s="454"/>
      <c r="D42" s="914"/>
      <c r="E42" s="914"/>
      <c r="F42" s="915">
        <f t="shared" si="1"/>
        <v>0</v>
      </c>
      <c r="G42" s="915"/>
    </row>
    <row r="43" spans="1:7" ht="15" customHeight="1" x14ac:dyDescent="0.25">
      <c r="A43" s="456" t="s">
        <v>659</v>
      </c>
      <c r="B43" s="457"/>
      <c r="C43" s="458"/>
      <c r="D43" s="914"/>
      <c r="E43" s="914"/>
      <c r="F43" s="915">
        <f t="shared" si="1"/>
        <v>0</v>
      </c>
      <c r="G43" s="915"/>
    </row>
    <row r="44" spans="1:7" ht="15" customHeight="1" x14ac:dyDescent="0.25">
      <c r="A44" s="459" t="s">
        <v>660</v>
      </c>
      <c r="B44" s="448">
        <f>+B43+B42+B41+B36</f>
        <v>4982000</v>
      </c>
      <c r="C44" s="448">
        <f>+C43+C42+C41+C36</f>
        <v>0</v>
      </c>
      <c r="D44" s="916">
        <f>+D43+D42+D41+D36</f>
        <v>2094146.68</v>
      </c>
      <c r="E44" s="916"/>
      <c r="F44" s="917">
        <f t="shared" si="1"/>
        <v>0</v>
      </c>
      <c r="G44" s="917"/>
    </row>
    <row r="45" spans="1:7" ht="2.4500000000000002" customHeight="1" x14ac:dyDescent="0.25">
      <c r="A45" s="451"/>
      <c r="B45" s="459"/>
      <c r="C45" s="459"/>
      <c r="D45" s="459"/>
      <c r="E45" s="459"/>
      <c r="F45" s="460"/>
      <c r="G45" s="460"/>
    </row>
    <row r="46" spans="1:7" ht="15" customHeight="1" x14ac:dyDescent="0.25">
      <c r="A46" s="911" t="s">
        <v>661</v>
      </c>
      <c r="B46" s="432" t="s">
        <v>107</v>
      </c>
      <c r="C46" s="432" t="s">
        <v>107</v>
      </c>
      <c r="D46" s="890" t="s">
        <v>109</v>
      </c>
      <c r="E46" s="890"/>
      <c r="F46" s="890" t="s">
        <v>110</v>
      </c>
      <c r="G46" s="890"/>
    </row>
    <row r="47" spans="1:7" ht="15" customHeight="1" x14ac:dyDescent="0.25">
      <c r="A47" s="911"/>
      <c r="B47" s="434" t="s">
        <v>28</v>
      </c>
      <c r="C47" s="434" t="s">
        <v>29</v>
      </c>
      <c r="D47" s="432" t="s">
        <v>32</v>
      </c>
      <c r="E47" s="461" t="s">
        <v>31</v>
      </c>
      <c r="F47" s="432" t="s">
        <v>32</v>
      </c>
      <c r="G47" s="461" t="s">
        <v>31</v>
      </c>
    </row>
    <row r="48" spans="1:7" ht="15" customHeight="1" x14ac:dyDescent="0.25">
      <c r="A48" s="462" t="s">
        <v>662</v>
      </c>
      <c r="B48" s="436"/>
      <c r="C48" s="437" t="s">
        <v>114</v>
      </c>
      <c r="D48" s="438" t="s">
        <v>568</v>
      </c>
      <c r="E48" s="463" t="s">
        <v>663</v>
      </c>
      <c r="F48" s="438" t="s">
        <v>116</v>
      </c>
      <c r="G48" s="463" t="s">
        <v>664</v>
      </c>
    </row>
    <row r="49" spans="1:7" ht="15" customHeight="1" x14ac:dyDescent="0.25">
      <c r="A49" s="464" t="s">
        <v>665</v>
      </c>
      <c r="B49" s="465">
        <f>SUM(B50:B52)</f>
        <v>3212400</v>
      </c>
      <c r="C49" s="465">
        <f>SUM(C50:C52)</f>
        <v>5128121.78</v>
      </c>
      <c r="D49" s="465">
        <f>SUM(D50:D52)</f>
        <v>1507194.2999999998</v>
      </c>
      <c r="E49" s="466">
        <f t="shared" ref="E49:E57" si="2">IF($C49="",0,IF($C49=0,0,D49/$C49))</f>
        <v>0.29390766535189417</v>
      </c>
      <c r="F49" s="465">
        <f>SUM(F50:F52)</f>
        <v>0</v>
      </c>
      <c r="G49" s="466">
        <f t="shared" ref="G49:G57" si="3">IF($C49="",0,IF($C49=0,0,F49/$C49))</f>
        <v>0</v>
      </c>
    </row>
    <row r="50" spans="1:7" ht="15" customHeight="1" x14ac:dyDescent="0.25">
      <c r="A50" s="450" t="s">
        <v>354</v>
      </c>
      <c r="B50" s="467">
        <v>865900</v>
      </c>
      <c r="C50" s="467">
        <v>1115242.18</v>
      </c>
      <c r="D50" s="467">
        <v>811599.96</v>
      </c>
      <c r="E50" s="466">
        <f t="shared" si="2"/>
        <v>0.72773427561715787</v>
      </c>
      <c r="F50" s="467"/>
      <c r="G50" s="466">
        <f t="shared" si="3"/>
        <v>0</v>
      </c>
    </row>
    <row r="51" spans="1:7" ht="15" customHeight="1" x14ac:dyDescent="0.25">
      <c r="A51" s="450" t="s">
        <v>666</v>
      </c>
      <c r="B51" s="467"/>
      <c r="C51" s="467"/>
      <c r="D51" s="467"/>
      <c r="E51" s="466">
        <f t="shared" si="2"/>
        <v>0</v>
      </c>
      <c r="F51" s="467"/>
      <c r="G51" s="466">
        <f t="shared" si="3"/>
        <v>0</v>
      </c>
    </row>
    <row r="52" spans="1:7" ht="15" customHeight="1" x14ac:dyDescent="0.25">
      <c r="A52" s="450" t="s">
        <v>356</v>
      </c>
      <c r="B52" s="467">
        <v>2346500</v>
      </c>
      <c r="C52" s="467">
        <v>4012879.6</v>
      </c>
      <c r="D52" s="467">
        <v>695594.34</v>
      </c>
      <c r="E52" s="466">
        <f t="shared" si="2"/>
        <v>0.17334044609761029</v>
      </c>
      <c r="F52" s="467"/>
      <c r="G52" s="466">
        <f t="shared" si="3"/>
        <v>0</v>
      </c>
    </row>
    <row r="53" spans="1:7" ht="15" customHeight="1" x14ac:dyDescent="0.25">
      <c r="A53" s="450" t="s">
        <v>570</v>
      </c>
      <c r="B53" s="441">
        <f>SUM(B54:B56)</f>
        <v>747700</v>
      </c>
      <c r="C53" s="441">
        <f>SUM(C54:C56)</f>
        <v>823041.8</v>
      </c>
      <c r="D53" s="441">
        <f>SUM(D54:D56)</f>
        <v>11000</v>
      </c>
      <c r="E53" s="466">
        <f t="shared" si="2"/>
        <v>1.3365056306982221E-2</v>
      </c>
      <c r="F53" s="441">
        <f>SUM(F54:F56)</f>
        <v>0</v>
      </c>
      <c r="G53" s="466">
        <f t="shared" si="3"/>
        <v>0</v>
      </c>
    </row>
    <row r="54" spans="1:7" ht="15" customHeight="1" x14ac:dyDescent="0.25">
      <c r="A54" s="426" t="s">
        <v>667</v>
      </c>
      <c r="B54" s="467">
        <v>747700</v>
      </c>
      <c r="C54" s="467">
        <v>823041.8</v>
      </c>
      <c r="D54" s="467">
        <v>11000</v>
      </c>
      <c r="E54" s="466">
        <f t="shared" si="2"/>
        <v>1.3365056306982221E-2</v>
      </c>
      <c r="F54" s="467"/>
      <c r="G54" s="466">
        <f t="shared" si="3"/>
        <v>0</v>
      </c>
    </row>
    <row r="55" spans="1:7" ht="15" customHeight="1" x14ac:dyDescent="0.25">
      <c r="A55" s="426" t="s">
        <v>359</v>
      </c>
      <c r="B55" s="467"/>
      <c r="C55" s="467"/>
      <c r="D55" s="467"/>
      <c r="E55" s="466">
        <f t="shared" si="2"/>
        <v>0</v>
      </c>
      <c r="F55" s="467"/>
      <c r="G55" s="466">
        <f t="shared" si="3"/>
        <v>0</v>
      </c>
    </row>
    <row r="56" spans="1:7" ht="15" customHeight="1" x14ac:dyDescent="0.25">
      <c r="A56" s="426" t="s">
        <v>668</v>
      </c>
      <c r="B56" s="467"/>
      <c r="C56" s="467"/>
      <c r="D56" s="467"/>
      <c r="E56" s="466">
        <f t="shared" si="2"/>
        <v>0</v>
      </c>
      <c r="F56" s="467"/>
      <c r="G56" s="466">
        <f t="shared" si="3"/>
        <v>0</v>
      </c>
    </row>
    <row r="57" spans="1:7" ht="15" customHeight="1" x14ac:dyDescent="0.25">
      <c r="A57" s="468" t="s">
        <v>669</v>
      </c>
      <c r="B57" s="469">
        <f>+B53+B49</f>
        <v>3960100</v>
      </c>
      <c r="C57" s="469">
        <f>+C53+C49</f>
        <v>5951163.5800000001</v>
      </c>
      <c r="D57" s="469">
        <f>+D53+D49</f>
        <v>1518194.2999999998</v>
      </c>
      <c r="E57" s="470">
        <f t="shared" si="2"/>
        <v>0.25510881688787318</v>
      </c>
      <c r="F57" s="469">
        <f>+F53+F49</f>
        <v>0</v>
      </c>
      <c r="G57" s="449">
        <f t="shared" si="3"/>
        <v>0</v>
      </c>
    </row>
    <row r="58" spans="1:7" ht="2.4500000000000002" customHeight="1" x14ac:dyDescent="0.25">
      <c r="A58" s="912"/>
      <c r="B58" s="912"/>
      <c r="C58" s="450"/>
      <c r="D58" s="450"/>
      <c r="E58" s="450"/>
      <c r="F58" s="460"/>
      <c r="G58" s="460"/>
    </row>
    <row r="59" spans="1:7" ht="15" customHeight="1" x14ac:dyDescent="0.25">
      <c r="A59" s="913" t="s">
        <v>670</v>
      </c>
      <c r="B59" s="432" t="s">
        <v>107</v>
      </c>
      <c r="C59" s="432" t="s">
        <v>107</v>
      </c>
      <c r="D59" s="890" t="s">
        <v>109</v>
      </c>
      <c r="E59" s="890"/>
      <c r="F59" s="890" t="s">
        <v>110</v>
      </c>
      <c r="G59" s="890"/>
    </row>
    <row r="60" spans="1:7" ht="15" customHeight="1" x14ac:dyDescent="0.25">
      <c r="A60" s="913"/>
      <c r="B60" s="434" t="s">
        <v>28</v>
      </c>
      <c r="C60" s="434" t="s">
        <v>29</v>
      </c>
      <c r="D60" s="432" t="s">
        <v>32</v>
      </c>
      <c r="E60" s="461" t="s">
        <v>31</v>
      </c>
      <c r="F60" s="432" t="s">
        <v>32</v>
      </c>
      <c r="G60" s="461" t="s">
        <v>31</v>
      </c>
    </row>
    <row r="61" spans="1:7" ht="15" customHeight="1" x14ac:dyDescent="0.25">
      <c r="A61" s="913"/>
      <c r="B61" s="472"/>
      <c r="C61" s="472"/>
      <c r="D61" s="438" t="s">
        <v>619</v>
      </c>
      <c r="E61" s="463" t="s">
        <v>671</v>
      </c>
      <c r="F61" s="438" t="s">
        <v>672</v>
      </c>
      <c r="G61" s="463" t="s">
        <v>673</v>
      </c>
    </row>
    <row r="62" spans="1:7" ht="15" customHeight="1" x14ac:dyDescent="0.25">
      <c r="A62" s="473" t="s">
        <v>674</v>
      </c>
      <c r="B62" s="474"/>
      <c r="C62" s="474"/>
      <c r="D62" s="474"/>
      <c r="E62" s="466">
        <f t="shared" ref="E62:E72" si="4">IF(D$57="",0,IF(D$57=0,0,D62/D$57))</f>
        <v>0</v>
      </c>
      <c r="F62" s="474"/>
      <c r="G62" s="466">
        <f t="shared" ref="G62:G72" si="5">IF(F$57="",0,IF(F$57=0,0,F62/F$57))</f>
        <v>0</v>
      </c>
    </row>
    <row r="63" spans="1:7" ht="15" customHeight="1" x14ac:dyDescent="0.25">
      <c r="A63" s="475" t="s">
        <v>675</v>
      </c>
      <c r="B63" s="467"/>
      <c r="C63" s="467"/>
      <c r="D63" s="467"/>
      <c r="E63" s="466">
        <f t="shared" si="4"/>
        <v>0</v>
      </c>
      <c r="F63" s="467"/>
      <c r="G63" s="466">
        <f t="shared" si="5"/>
        <v>0</v>
      </c>
    </row>
    <row r="64" spans="1:7" ht="15" customHeight="1" x14ac:dyDescent="0.25">
      <c r="A64" s="475" t="s">
        <v>676</v>
      </c>
      <c r="B64" s="441">
        <f>SUM(B65:B67)</f>
        <v>3960100</v>
      </c>
      <c r="C64" s="441">
        <f>SUM(C65:C67)</f>
        <v>5951163.5800000001</v>
      </c>
      <c r="D64" s="441">
        <f>SUM(D65:D67)</f>
        <v>1518194.3</v>
      </c>
      <c r="E64" s="466">
        <f t="shared" si="4"/>
        <v>1.0000000000000002</v>
      </c>
      <c r="F64" s="441">
        <f>SUM(F65:F67)</f>
        <v>0</v>
      </c>
      <c r="G64" s="466">
        <f t="shared" si="5"/>
        <v>0</v>
      </c>
    </row>
    <row r="65" spans="1:7" ht="15" customHeight="1" x14ac:dyDescent="0.25">
      <c r="A65" s="455" t="s">
        <v>677</v>
      </c>
      <c r="B65" s="467">
        <v>3960100</v>
      </c>
      <c r="C65" s="467">
        <v>5951163.5800000001</v>
      </c>
      <c r="D65" s="467">
        <v>1518194.3</v>
      </c>
      <c r="E65" s="466">
        <f t="shared" si="4"/>
        <v>1.0000000000000002</v>
      </c>
      <c r="F65" s="467"/>
      <c r="G65" s="466">
        <f t="shared" si="5"/>
        <v>0</v>
      </c>
    </row>
    <row r="66" spans="1:7" ht="15" customHeight="1" x14ac:dyDescent="0.25">
      <c r="A66" s="455" t="s">
        <v>678</v>
      </c>
      <c r="B66" s="467"/>
      <c r="C66" s="467"/>
      <c r="D66" s="467"/>
      <c r="E66" s="466">
        <f t="shared" si="4"/>
        <v>0</v>
      </c>
      <c r="F66" s="467"/>
      <c r="G66" s="466">
        <f t="shared" si="5"/>
        <v>0</v>
      </c>
    </row>
    <row r="67" spans="1:7" ht="15" customHeight="1" x14ac:dyDescent="0.25">
      <c r="A67" s="476" t="s">
        <v>679</v>
      </c>
      <c r="B67" s="467"/>
      <c r="C67" s="467"/>
      <c r="D67" s="467"/>
      <c r="E67" s="466">
        <f t="shared" si="4"/>
        <v>0</v>
      </c>
      <c r="F67" s="467"/>
      <c r="G67" s="466">
        <f t="shared" si="5"/>
        <v>0</v>
      </c>
    </row>
    <row r="68" spans="1:7" ht="15" customHeight="1" x14ac:dyDescent="0.25">
      <c r="A68" s="477" t="s">
        <v>680</v>
      </c>
      <c r="B68" s="467"/>
      <c r="C68" s="467"/>
      <c r="D68" s="467"/>
      <c r="E68" s="466">
        <f t="shared" si="4"/>
        <v>0</v>
      </c>
      <c r="F68" s="467"/>
      <c r="G68" s="466">
        <f t="shared" si="5"/>
        <v>0</v>
      </c>
    </row>
    <row r="69" spans="1:7" ht="15" customHeight="1" x14ac:dyDescent="0.25">
      <c r="A69" s="478" t="s">
        <v>681</v>
      </c>
      <c r="B69" s="467"/>
      <c r="C69" s="467"/>
      <c r="D69" s="467"/>
      <c r="E69" s="466">
        <f t="shared" si="4"/>
        <v>0</v>
      </c>
      <c r="F69" s="467"/>
      <c r="G69" s="466">
        <f t="shared" si="5"/>
        <v>0</v>
      </c>
    </row>
    <row r="70" spans="1:7" ht="15" customHeight="1" x14ac:dyDescent="0.25">
      <c r="A70" s="479" t="s">
        <v>682</v>
      </c>
      <c r="B70" s="467"/>
      <c r="C70" s="467"/>
      <c r="D70" s="467"/>
      <c r="E70" s="466">
        <f t="shared" si="4"/>
        <v>0</v>
      </c>
      <c r="F70" s="467"/>
      <c r="G70" s="466">
        <f t="shared" si="5"/>
        <v>0</v>
      </c>
    </row>
    <row r="71" spans="1:7" ht="24.95" customHeight="1" x14ac:dyDescent="0.25">
      <c r="A71" s="480" t="s">
        <v>683</v>
      </c>
      <c r="B71" s="467"/>
      <c r="C71" s="467"/>
      <c r="D71" s="467"/>
      <c r="E71" s="466">
        <f t="shared" si="4"/>
        <v>0</v>
      </c>
      <c r="F71" s="467"/>
      <c r="G71" s="466">
        <f t="shared" si="5"/>
        <v>0</v>
      </c>
    </row>
    <row r="72" spans="1:7" ht="15" customHeight="1" x14ac:dyDescent="0.25">
      <c r="A72" s="481" t="s">
        <v>684</v>
      </c>
      <c r="B72" s="482">
        <f>+B62+B63+B64+B68+B69+B70+B71</f>
        <v>3960100</v>
      </c>
      <c r="C72" s="482">
        <f>+C62+C63+C64+C68+C69+C70+C71</f>
        <v>5951163.5800000001</v>
      </c>
      <c r="D72" s="482">
        <f>+D62+D63+D64+D68+D69+D70+D71</f>
        <v>1518194.3</v>
      </c>
      <c r="E72" s="449">
        <f t="shared" si="4"/>
        <v>1.0000000000000002</v>
      </c>
      <c r="F72" s="482">
        <f>+F62+F63+F64+F68+F69+F70+F71</f>
        <v>0</v>
      </c>
      <c r="G72" s="449">
        <f t="shared" si="5"/>
        <v>0</v>
      </c>
    </row>
    <row r="73" spans="1:7" ht="2.4500000000000002" customHeight="1" x14ac:dyDescent="0.25">
      <c r="A73" s="483"/>
      <c r="B73" s="483"/>
      <c r="C73" s="483"/>
      <c r="D73" s="483"/>
      <c r="E73" s="484"/>
      <c r="F73" s="485"/>
      <c r="G73" s="486"/>
    </row>
    <row r="74" spans="1:7" ht="15" customHeight="1" x14ac:dyDescent="0.25">
      <c r="A74" s="487" t="s">
        <v>685</v>
      </c>
      <c r="B74" s="488">
        <f>+B57-B72</f>
        <v>0</v>
      </c>
      <c r="C74" s="488">
        <f>+C57-C72</f>
        <v>0</v>
      </c>
      <c r="D74" s="488">
        <f>+D57-D72</f>
        <v>0</v>
      </c>
      <c r="E74" s="449">
        <f>IF(D$57="",0,IF(D$57=0,0,D74/D$57))</f>
        <v>0</v>
      </c>
      <c r="F74" s="489">
        <f>+F57-F72</f>
        <v>0</v>
      </c>
      <c r="G74" s="449">
        <f>IF(F$57="",0,IF(F$57=0,0,F74/F$57))</f>
        <v>0</v>
      </c>
    </row>
    <row r="75" spans="1:7" ht="2.4500000000000002" customHeight="1" x14ac:dyDescent="0.25">
      <c r="A75" s="490"/>
      <c r="B75" s="464"/>
      <c r="C75" s="428"/>
      <c r="D75" s="450"/>
      <c r="E75" s="450"/>
      <c r="F75" s="460"/>
      <c r="G75" s="460"/>
    </row>
    <row r="76" spans="1:7" ht="30.75" customHeight="1" x14ac:dyDescent="0.25">
      <c r="A76" s="907" t="s">
        <v>686</v>
      </c>
      <c r="B76" s="907"/>
      <c r="C76" s="907"/>
      <c r="D76" s="907"/>
      <c r="E76" s="907"/>
      <c r="F76" s="908">
        <f>IF(D31="",0,IF(D31=0,0,D74/D31))</f>
        <v>0</v>
      </c>
      <c r="G76" s="908"/>
    </row>
    <row r="77" spans="1:7" ht="2.4500000000000002" customHeight="1" x14ac:dyDescent="0.25">
      <c r="A77" s="487"/>
      <c r="B77" s="487"/>
      <c r="C77" s="487"/>
      <c r="D77" s="487"/>
      <c r="E77" s="452"/>
      <c r="F77" s="486"/>
      <c r="G77" s="486"/>
    </row>
    <row r="78" spans="1:7" ht="15" customHeight="1" x14ac:dyDescent="0.25">
      <c r="A78" s="907" t="s">
        <v>687</v>
      </c>
      <c r="B78" s="907"/>
      <c r="C78" s="907"/>
      <c r="D78" s="907"/>
      <c r="E78" s="907"/>
      <c r="F78" s="909">
        <f>(F76-0.15)*D31</f>
        <v>-1046067.4215000002</v>
      </c>
      <c r="G78" s="909"/>
    </row>
    <row r="79" spans="1:7" ht="2.4500000000000002" customHeight="1" x14ac:dyDescent="0.25">
      <c r="A79" s="491"/>
      <c r="B79" s="491"/>
      <c r="C79" s="491"/>
      <c r="D79" s="491"/>
      <c r="E79" s="452"/>
      <c r="F79" s="486"/>
      <c r="G79" s="486"/>
    </row>
    <row r="80" spans="1:7" ht="18" customHeight="1" x14ac:dyDescent="0.25">
      <c r="A80" s="910" t="s">
        <v>688</v>
      </c>
      <c r="B80" s="910"/>
      <c r="C80" s="896" t="s">
        <v>689</v>
      </c>
      <c r="D80" s="910" t="s">
        <v>690</v>
      </c>
      <c r="E80" s="910" t="s">
        <v>691</v>
      </c>
      <c r="F80" s="910" t="s">
        <v>692</v>
      </c>
      <c r="G80" s="896" t="s">
        <v>693</v>
      </c>
    </row>
    <row r="81" spans="1:7" ht="18" customHeight="1" x14ac:dyDescent="0.25">
      <c r="A81" s="910"/>
      <c r="B81" s="910"/>
      <c r="C81" s="896"/>
      <c r="D81" s="910"/>
      <c r="E81" s="910"/>
      <c r="F81" s="910"/>
      <c r="G81" s="896"/>
    </row>
    <row r="82" spans="1:7" ht="15" customHeight="1" x14ac:dyDescent="0.25">
      <c r="A82" s="906" t="s">
        <v>694</v>
      </c>
      <c r="B82" s="906"/>
      <c r="C82" s="492"/>
      <c r="D82" s="493"/>
      <c r="E82" s="494"/>
      <c r="F82" s="495"/>
      <c r="G82" s="496"/>
    </row>
    <row r="83" spans="1:7" ht="15" customHeight="1" x14ac:dyDescent="0.25">
      <c r="A83" s="904" t="s">
        <v>695</v>
      </c>
      <c r="B83" s="904"/>
      <c r="C83" s="497"/>
      <c r="D83" s="498"/>
      <c r="E83" s="445"/>
      <c r="F83" s="499"/>
      <c r="G83" s="500"/>
    </row>
    <row r="84" spans="1:7" ht="15" customHeight="1" x14ac:dyDescent="0.25">
      <c r="A84" s="904" t="s">
        <v>696</v>
      </c>
      <c r="B84" s="904"/>
      <c r="C84" s="497"/>
      <c r="D84" s="498"/>
      <c r="E84" s="445"/>
      <c r="F84" s="499"/>
      <c r="G84" s="500"/>
    </row>
    <row r="85" spans="1:7" ht="15" customHeight="1" x14ac:dyDescent="0.25">
      <c r="A85" s="904" t="s">
        <v>697</v>
      </c>
      <c r="B85" s="904"/>
      <c r="C85" s="497"/>
      <c r="D85" s="498"/>
      <c r="E85" s="445"/>
      <c r="F85" s="499"/>
      <c r="G85" s="500"/>
    </row>
    <row r="86" spans="1:7" ht="15" customHeight="1" x14ac:dyDescent="0.25">
      <c r="A86" s="904" t="s">
        <v>698</v>
      </c>
      <c r="B86" s="904"/>
      <c r="C86" s="497"/>
      <c r="D86" s="498"/>
      <c r="E86" s="445"/>
      <c r="F86" s="499"/>
      <c r="G86" s="500"/>
    </row>
    <row r="87" spans="1:7" ht="15" customHeight="1" x14ac:dyDescent="0.25">
      <c r="A87" s="904" t="s">
        <v>699</v>
      </c>
      <c r="B87" s="904"/>
      <c r="C87" s="497"/>
      <c r="D87" s="498"/>
      <c r="E87" s="445"/>
      <c r="F87" s="499"/>
      <c r="G87" s="500"/>
    </row>
    <row r="88" spans="1:7" ht="15" customHeight="1" x14ac:dyDescent="0.25">
      <c r="A88" s="904" t="s">
        <v>700</v>
      </c>
      <c r="B88" s="904"/>
      <c r="C88" s="497"/>
      <c r="D88" s="498"/>
      <c r="E88" s="445"/>
      <c r="F88" s="499"/>
      <c r="G88" s="500"/>
    </row>
    <row r="89" spans="1:7" ht="15" customHeight="1" x14ac:dyDescent="0.25">
      <c r="A89" s="904" t="s">
        <v>701</v>
      </c>
      <c r="B89" s="904"/>
      <c r="C89" s="497"/>
      <c r="D89" s="498"/>
      <c r="E89" s="445"/>
      <c r="F89" s="499"/>
      <c r="G89" s="500"/>
    </row>
    <row r="90" spans="1:7" ht="15" customHeight="1" x14ac:dyDescent="0.25">
      <c r="A90" s="904" t="s">
        <v>702</v>
      </c>
      <c r="B90" s="904"/>
      <c r="C90" s="497"/>
      <c r="D90" s="498"/>
      <c r="E90" s="445"/>
      <c r="F90" s="499"/>
      <c r="G90" s="500"/>
    </row>
    <row r="91" spans="1:7" ht="15" customHeight="1" x14ac:dyDescent="0.25">
      <c r="A91" s="904" t="s">
        <v>703</v>
      </c>
      <c r="B91" s="904"/>
      <c r="C91" s="497"/>
      <c r="D91" s="498"/>
      <c r="E91" s="445"/>
      <c r="F91" s="499"/>
      <c r="G91" s="500"/>
    </row>
    <row r="92" spans="1:7" ht="15" customHeight="1" x14ac:dyDescent="0.25">
      <c r="A92" s="904" t="s">
        <v>704</v>
      </c>
      <c r="B92" s="904"/>
      <c r="C92" s="497"/>
      <c r="D92" s="498"/>
      <c r="E92" s="501"/>
      <c r="F92" s="502"/>
      <c r="G92" s="500"/>
    </row>
    <row r="93" spans="1:7" ht="15" customHeight="1" x14ac:dyDescent="0.25">
      <c r="A93" s="905" t="s">
        <v>705</v>
      </c>
      <c r="B93" s="905"/>
      <c r="C93" s="503">
        <f>SUM(C82:C92)</f>
        <v>0</v>
      </c>
      <c r="D93" s="503">
        <f>SUM(D82:D92)</f>
        <v>0</v>
      </c>
      <c r="E93" s="503">
        <f>SUM(E82:E92)</f>
        <v>0</v>
      </c>
      <c r="F93" s="503">
        <f>SUM(F82:F92)</f>
        <v>0</v>
      </c>
      <c r="G93" s="504">
        <f>SUM(G82:G92)</f>
        <v>0</v>
      </c>
    </row>
    <row r="94" spans="1:7" ht="2.4500000000000002" customHeight="1" x14ac:dyDescent="0.25">
      <c r="A94" s="505"/>
      <c r="B94" s="450"/>
      <c r="C94" s="428"/>
      <c r="D94" s="450"/>
      <c r="E94" s="450"/>
      <c r="F94" s="460"/>
      <c r="G94" s="460"/>
    </row>
    <row r="95" spans="1:7" ht="8.1" customHeight="1" x14ac:dyDescent="0.25">
      <c r="A95" s="895" t="s">
        <v>706</v>
      </c>
      <c r="B95" s="895"/>
      <c r="C95" s="896" t="s">
        <v>707</v>
      </c>
      <c r="D95" s="896"/>
      <c r="E95" s="896"/>
      <c r="F95" s="896"/>
      <c r="G95" s="896"/>
    </row>
    <row r="96" spans="1:7" ht="8.1" customHeight="1" x14ac:dyDescent="0.25">
      <c r="A96" s="895"/>
      <c r="B96" s="895"/>
      <c r="C96" s="896"/>
      <c r="D96" s="896"/>
      <c r="E96" s="896"/>
      <c r="F96" s="896"/>
      <c r="G96" s="896"/>
    </row>
    <row r="97" spans="1:7" ht="12" customHeight="1" x14ac:dyDescent="0.25">
      <c r="A97" s="895"/>
      <c r="B97" s="895"/>
      <c r="C97" s="897" t="s">
        <v>708</v>
      </c>
      <c r="D97" s="898" t="s">
        <v>709</v>
      </c>
      <c r="E97" s="898"/>
      <c r="F97" s="898" t="s">
        <v>710</v>
      </c>
      <c r="G97" s="898"/>
    </row>
    <row r="98" spans="1:7" ht="12" customHeight="1" x14ac:dyDescent="0.25">
      <c r="A98" s="895"/>
      <c r="B98" s="895"/>
      <c r="C98" s="897"/>
      <c r="D98" s="898"/>
      <c r="E98" s="898"/>
      <c r="F98" s="898"/>
      <c r="G98" s="898"/>
    </row>
    <row r="99" spans="1:7" ht="15" customHeight="1" x14ac:dyDescent="0.25">
      <c r="A99" s="895"/>
      <c r="B99" s="895"/>
      <c r="C99" s="508"/>
      <c r="D99" s="899" t="s">
        <v>711</v>
      </c>
      <c r="E99" s="899"/>
      <c r="F99" s="900"/>
      <c r="G99" s="900"/>
    </row>
    <row r="100" spans="1:7" ht="15" customHeight="1" x14ac:dyDescent="0.25">
      <c r="A100" s="893" t="s">
        <v>712</v>
      </c>
      <c r="B100" s="893"/>
      <c r="C100" s="510"/>
      <c r="D100" s="903"/>
      <c r="E100" s="903"/>
      <c r="F100" s="903"/>
      <c r="G100" s="903"/>
    </row>
    <row r="101" spans="1:7" ht="15" customHeight="1" x14ac:dyDescent="0.25">
      <c r="A101" s="891" t="s">
        <v>713</v>
      </c>
      <c r="B101" s="891"/>
      <c r="C101" s="511"/>
      <c r="D101" s="901"/>
      <c r="E101" s="901"/>
      <c r="F101" s="901"/>
      <c r="G101" s="901"/>
    </row>
    <row r="102" spans="1:7" ht="15" customHeight="1" x14ac:dyDescent="0.25">
      <c r="A102" s="891" t="s">
        <v>714</v>
      </c>
      <c r="B102" s="891"/>
      <c r="C102" s="511"/>
      <c r="D102" s="901"/>
      <c r="E102" s="901"/>
      <c r="F102" s="901"/>
      <c r="G102" s="901"/>
    </row>
    <row r="103" spans="1:7" ht="15" customHeight="1" x14ac:dyDescent="0.25">
      <c r="A103" s="891" t="s">
        <v>715</v>
      </c>
      <c r="B103" s="891"/>
      <c r="C103" s="511"/>
      <c r="D103" s="901"/>
      <c r="E103" s="901"/>
      <c r="F103" s="901"/>
      <c r="G103" s="901"/>
    </row>
    <row r="104" spans="1:7" ht="15" customHeight="1" x14ac:dyDescent="0.25">
      <c r="A104" s="891" t="s">
        <v>716</v>
      </c>
      <c r="B104" s="891"/>
      <c r="C104" s="511"/>
      <c r="D104" s="901"/>
      <c r="E104" s="901"/>
      <c r="F104" s="901"/>
      <c r="G104" s="901"/>
    </row>
    <row r="105" spans="1:7" ht="15" customHeight="1" x14ac:dyDescent="0.25">
      <c r="A105" s="891" t="s">
        <v>717</v>
      </c>
      <c r="B105" s="891"/>
      <c r="C105" s="511"/>
      <c r="D105" s="901"/>
      <c r="E105" s="901"/>
      <c r="F105" s="901"/>
      <c r="G105" s="901"/>
    </row>
    <row r="106" spans="1:7" ht="15" customHeight="1" x14ac:dyDescent="0.25">
      <c r="A106" s="891" t="s">
        <v>718</v>
      </c>
      <c r="B106" s="891"/>
      <c r="C106" s="511"/>
      <c r="D106" s="901"/>
      <c r="E106" s="901"/>
      <c r="F106" s="901"/>
      <c r="G106" s="901"/>
    </row>
    <row r="107" spans="1:7" ht="15" customHeight="1" x14ac:dyDescent="0.25">
      <c r="A107" s="891" t="s">
        <v>719</v>
      </c>
      <c r="B107" s="891"/>
      <c r="C107" s="511"/>
      <c r="D107" s="901"/>
      <c r="E107" s="901"/>
      <c r="F107" s="901"/>
      <c r="G107" s="901"/>
    </row>
    <row r="108" spans="1:7" ht="15" customHeight="1" x14ac:dyDescent="0.25">
      <c r="A108" s="891" t="s">
        <v>720</v>
      </c>
      <c r="B108" s="891"/>
      <c r="C108" s="511"/>
      <c r="D108" s="901"/>
      <c r="E108" s="901"/>
      <c r="F108" s="901"/>
      <c r="G108" s="901"/>
    </row>
    <row r="109" spans="1:7" ht="15" customHeight="1" x14ac:dyDescent="0.25">
      <c r="A109" s="891" t="s">
        <v>721</v>
      </c>
      <c r="B109" s="891"/>
      <c r="C109" s="511"/>
      <c r="D109" s="901"/>
      <c r="E109" s="901"/>
      <c r="F109" s="901"/>
      <c r="G109" s="901"/>
    </row>
    <row r="110" spans="1:7" ht="15" customHeight="1" x14ac:dyDescent="0.25">
      <c r="A110" s="891" t="s">
        <v>722</v>
      </c>
      <c r="B110" s="891"/>
      <c r="C110" s="511"/>
      <c r="D110" s="901"/>
      <c r="E110" s="901"/>
      <c r="F110" s="901"/>
      <c r="G110" s="901"/>
    </row>
    <row r="111" spans="1:7" ht="15" customHeight="1" x14ac:dyDescent="0.25">
      <c r="A111" s="902" t="s">
        <v>723</v>
      </c>
      <c r="B111" s="902"/>
      <c r="C111" s="512">
        <f>SUM(C100:C110)</f>
        <v>0</v>
      </c>
      <c r="D111" s="889">
        <f>SUM(D100:D110)</f>
        <v>0</v>
      </c>
      <c r="E111" s="889"/>
      <c r="F111" s="889">
        <f>SUM(F100:F110)</f>
        <v>0</v>
      </c>
      <c r="G111" s="889"/>
    </row>
    <row r="112" spans="1:7" ht="2.4500000000000002" customHeight="1" x14ac:dyDescent="0.25">
      <c r="A112" s="450"/>
      <c r="B112" s="450"/>
      <c r="C112" s="450"/>
      <c r="D112" s="450"/>
      <c r="E112" s="450"/>
      <c r="F112" s="486"/>
      <c r="G112" s="460"/>
    </row>
    <row r="113" spans="1:7" ht="7.5" customHeight="1" x14ac:dyDescent="0.25">
      <c r="A113" s="895" t="s">
        <v>724</v>
      </c>
      <c r="B113" s="895"/>
      <c r="C113" s="896" t="s">
        <v>725</v>
      </c>
      <c r="D113" s="896"/>
      <c r="E113" s="896"/>
      <c r="F113" s="896"/>
      <c r="G113" s="896"/>
    </row>
    <row r="114" spans="1:7" ht="7.5" customHeight="1" x14ac:dyDescent="0.25">
      <c r="A114" s="895"/>
      <c r="B114" s="895"/>
      <c r="C114" s="896"/>
      <c r="D114" s="896"/>
      <c r="E114" s="896"/>
      <c r="F114" s="896"/>
      <c r="G114" s="896"/>
    </row>
    <row r="115" spans="1:7" ht="12" customHeight="1" x14ac:dyDescent="0.25">
      <c r="A115" s="895"/>
      <c r="B115" s="895"/>
      <c r="C115" s="897" t="s">
        <v>708</v>
      </c>
      <c r="D115" s="898" t="s">
        <v>709</v>
      </c>
      <c r="E115" s="898"/>
      <c r="F115" s="898" t="s">
        <v>710</v>
      </c>
      <c r="G115" s="898"/>
    </row>
    <row r="116" spans="1:7" ht="12" customHeight="1" x14ac:dyDescent="0.25">
      <c r="A116" s="895"/>
      <c r="B116" s="895"/>
      <c r="C116" s="897"/>
      <c r="D116" s="898"/>
      <c r="E116" s="898"/>
      <c r="F116" s="898"/>
      <c r="G116" s="898"/>
    </row>
    <row r="117" spans="1:7" ht="15" customHeight="1" x14ac:dyDescent="0.25">
      <c r="A117" s="895"/>
      <c r="B117" s="895"/>
      <c r="C117" s="508"/>
      <c r="D117" s="899" t="s">
        <v>726</v>
      </c>
      <c r="E117" s="899"/>
      <c r="F117" s="900"/>
      <c r="G117" s="900"/>
    </row>
    <row r="118" spans="1:7" ht="15" customHeight="1" x14ac:dyDescent="0.25">
      <c r="A118" s="893" t="s">
        <v>727</v>
      </c>
      <c r="B118" s="893"/>
      <c r="C118" s="513"/>
      <c r="D118" s="894"/>
      <c r="E118" s="894"/>
      <c r="F118" s="894"/>
      <c r="G118" s="894"/>
    </row>
    <row r="119" spans="1:7" ht="15" customHeight="1" x14ac:dyDescent="0.25">
      <c r="A119" s="891" t="s">
        <v>728</v>
      </c>
      <c r="B119" s="891"/>
      <c r="C119" s="514"/>
      <c r="D119" s="892"/>
      <c r="E119" s="892"/>
      <c r="F119" s="892"/>
      <c r="G119" s="892"/>
    </row>
    <row r="120" spans="1:7" ht="15" customHeight="1" x14ac:dyDescent="0.25">
      <c r="A120" s="891" t="s">
        <v>729</v>
      </c>
      <c r="B120" s="891"/>
      <c r="C120" s="514"/>
      <c r="D120" s="892"/>
      <c r="E120" s="892"/>
      <c r="F120" s="892"/>
      <c r="G120" s="892"/>
    </row>
    <row r="121" spans="1:7" ht="15" customHeight="1" x14ac:dyDescent="0.25">
      <c r="A121" s="891" t="s">
        <v>730</v>
      </c>
      <c r="B121" s="891"/>
      <c r="C121" s="514"/>
      <c r="D121" s="892"/>
      <c r="E121" s="892"/>
      <c r="F121" s="892"/>
      <c r="G121" s="892"/>
    </row>
    <row r="122" spans="1:7" ht="15" customHeight="1" x14ac:dyDescent="0.25">
      <c r="A122" s="891" t="s">
        <v>731</v>
      </c>
      <c r="B122" s="891"/>
      <c r="C122" s="514"/>
      <c r="D122" s="892"/>
      <c r="E122" s="892"/>
      <c r="F122" s="892"/>
      <c r="G122" s="892"/>
    </row>
    <row r="123" spans="1:7" ht="15" customHeight="1" x14ac:dyDescent="0.25">
      <c r="A123" s="891" t="s">
        <v>732</v>
      </c>
      <c r="B123" s="891"/>
      <c r="C123" s="514"/>
      <c r="D123" s="892"/>
      <c r="E123" s="892"/>
      <c r="F123" s="892"/>
      <c r="G123" s="892"/>
    </row>
    <row r="124" spans="1:7" ht="15" customHeight="1" x14ac:dyDescent="0.25">
      <c r="A124" s="891" t="s">
        <v>733</v>
      </c>
      <c r="B124" s="891"/>
      <c r="C124" s="514"/>
      <c r="D124" s="892"/>
      <c r="E124" s="892"/>
      <c r="F124" s="892"/>
      <c r="G124" s="892"/>
    </row>
    <row r="125" spans="1:7" ht="15" customHeight="1" x14ac:dyDescent="0.25">
      <c r="A125" s="891" t="s">
        <v>734</v>
      </c>
      <c r="B125" s="891"/>
      <c r="C125" s="514"/>
      <c r="D125" s="892"/>
      <c r="E125" s="892"/>
      <c r="F125" s="892"/>
      <c r="G125" s="892"/>
    </row>
    <row r="126" spans="1:7" ht="15" customHeight="1" x14ac:dyDescent="0.25">
      <c r="A126" s="891" t="s">
        <v>735</v>
      </c>
      <c r="B126" s="891"/>
      <c r="C126" s="514"/>
      <c r="D126" s="892"/>
      <c r="E126" s="892"/>
      <c r="F126" s="892"/>
      <c r="G126" s="892"/>
    </row>
    <row r="127" spans="1:7" ht="15" customHeight="1" x14ac:dyDescent="0.25">
      <c r="A127" s="891" t="s">
        <v>736</v>
      </c>
      <c r="B127" s="891"/>
      <c r="C127" s="514"/>
      <c r="D127" s="892"/>
      <c r="E127" s="892"/>
      <c r="F127" s="892"/>
      <c r="G127" s="892"/>
    </row>
    <row r="128" spans="1:7" ht="15" customHeight="1" x14ac:dyDescent="0.25">
      <c r="A128" s="888" t="s">
        <v>737</v>
      </c>
      <c r="B128" s="888"/>
      <c r="C128" s="512">
        <f>SUM(C118:C127)</f>
        <v>0</v>
      </c>
      <c r="D128" s="889">
        <f>SUM(D118:D127)</f>
        <v>0</v>
      </c>
      <c r="E128" s="889"/>
      <c r="F128" s="889">
        <f>SUM(F118:F127)</f>
        <v>0</v>
      </c>
      <c r="G128" s="889"/>
    </row>
    <row r="129" spans="1:7" ht="2.4500000000000002" customHeight="1" x14ac:dyDescent="0.25">
      <c r="A129" s="450"/>
      <c r="B129" s="471"/>
      <c r="C129" s="515"/>
      <c r="D129" s="450"/>
      <c r="E129" s="450"/>
      <c r="F129" s="460"/>
      <c r="G129" s="460"/>
    </row>
    <row r="130" spans="1:7" ht="15" customHeight="1" x14ac:dyDescent="0.25">
      <c r="A130" s="516" t="s">
        <v>661</v>
      </c>
      <c r="B130" s="432" t="s">
        <v>107</v>
      </c>
      <c r="C130" s="432" t="s">
        <v>107</v>
      </c>
      <c r="D130" s="890" t="s">
        <v>109</v>
      </c>
      <c r="E130" s="890"/>
      <c r="F130" s="890" t="s">
        <v>110</v>
      </c>
      <c r="G130" s="890"/>
    </row>
    <row r="131" spans="1:7" ht="15" customHeight="1" x14ac:dyDescent="0.25">
      <c r="A131" s="462" t="s">
        <v>738</v>
      </c>
      <c r="B131" s="434" t="s">
        <v>28</v>
      </c>
      <c r="C131" s="434" t="s">
        <v>29</v>
      </c>
      <c r="D131" s="432" t="s">
        <v>32</v>
      </c>
      <c r="E131" s="461" t="s">
        <v>31</v>
      </c>
      <c r="F131" s="432" t="s">
        <v>32</v>
      </c>
      <c r="G131" s="461" t="s">
        <v>31</v>
      </c>
    </row>
    <row r="132" spans="1:7" ht="15" customHeight="1" x14ac:dyDescent="0.25">
      <c r="A132" s="517"/>
      <c r="B132" s="436"/>
      <c r="C132" s="438"/>
      <c r="D132" s="438" t="s">
        <v>739</v>
      </c>
      <c r="E132" s="518" t="s">
        <v>740</v>
      </c>
      <c r="F132" s="438" t="s">
        <v>741</v>
      </c>
      <c r="G132" s="518" t="s">
        <v>742</v>
      </c>
    </row>
    <row r="133" spans="1:7" ht="15" customHeight="1" x14ac:dyDescent="0.25">
      <c r="A133" s="450" t="s">
        <v>743</v>
      </c>
      <c r="B133" s="445"/>
      <c r="C133" s="445"/>
      <c r="D133" s="501"/>
      <c r="E133" s="519">
        <f t="shared" ref="E133:E139" si="6">IF(D$140="",0,IF(D$140=0,0,D133/D$140))</f>
        <v>0</v>
      </c>
      <c r="F133" s="501"/>
      <c r="G133" s="466">
        <f t="shared" ref="G133:G139" si="7">IF(F$140="",0,IF(F$140=0,0,F133/F$140))</f>
        <v>0</v>
      </c>
    </row>
    <row r="134" spans="1:7" ht="15" customHeight="1" x14ac:dyDescent="0.25">
      <c r="A134" s="450" t="s">
        <v>744</v>
      </c>
      <c r="B134" s="445"/>
      <c r="C134" s="445"/>
      <c r="D134" s="501"/>
      <c r="E134" s="519">
        <f t="shared" si="6"/>
        <v>0</v>
      </c>
      <c r="F134" s="501"/>
      <c r="G134" s="466">
        <f t="shared" si="7"/>
        <v>0</v>
      </c>
    </row>
    <row r="135" spans="1:7" ht="15" customHeight="1" x14ac:dyDescent="0.25">
      <c r="A135" s="450" t="s">
        <v>745</v>
      </c>
      <c r="B135" s="445"/>
      <c r="C135" s="445"/>
      <c r="D135" s="501"/>
      <c r="E135" s="519">
        <f t="shared" si="6"/>
        <v>0</v>
      </c>
      <c r="F135" s="501"/>
      <c r="G135" s="466">
        <f t="shared" si="7"/>
        <v>0</v>
      </c>
    </row>
    <row r="136" spans="1:7" ht="15" customHeight="1" x14ac:dyDescent="0.25">
      <c r="A136" s="450" t="s">
        <v>746</v>
      </c>
      <c r="B136" s="445"/>
      <c r="C136" s="445"/>
      <c r="D136" s="501"/>
      <c r="E136" s="519">
        <f t="shared" si="6"/>
        <v>0</v>
      </c>
      <c r="F136" s="501"/>
      <c r="G136" s="466">
        <f t="shared" si="7"/>
        <v>0</v>
      </c>
    </row>
    <row r="137" spans="1:7" ht="15" customHeight="1" x14ac:dyDescent="0.25">
      <c r="A137" s="450" t="s">
        <v>747</v>
      </c>
      <c r="B137" s="445"/>
      <c r="C137" s="445"/>
      <c r="D137" s="501"/>
      <c r="E137" s="519">
        <f t="shared" si="6"/>
        <v>0</v>
      </c>
      <c r="F137" s="501"/>
      <c r="G137" s="466">
        <f t="shared" si="7"/>
        <v>0</v>
      </c>
    </row>
    <row r="138" spans="1:7" ht="15" customHeight="1" x14ac:dyDescent="0.25">
      <c r="A138" s="450" t="s">
        <v>748</v>
      </c>
      <c r="B138" s="445"/>
      <c r="C138" s="445"/>
      <c r="D138" s="501"/>
      <c r="E138" s="519">
        <f t="shared" si="6"/>
        <v>0</v>
      </c>
      <c r="F138" s="501"/>
      <c r="G138" s="466">
        <f t="shared" si="7"/>
        <v>0</v>
      </c>
    </row>
    <row r="139" spans="1:7" ht="15" customHeight="1" x14ac:dyDescent="0.25">
      <c r="A139" s="515" t="s">
        <v>749</v>
      </c>
      <c r="B139" s="520"/>
      <c r="C139" s="520"/>
      <c r="D139" s="501"/>
      <c r="E139" s="519">
        <f t="shared" si="6"/>
        <v>0</v>
      </c>
      <c r="F139" s="501"/>
      <c r="G139" s="466">
        <f t="shared" si="7"/>
        <v>0</v>
      </c>
    </row>
    <row r="140" spans="1:7" ht="15" customHeight="1" x14ac:dyDescent="0.25">
      <c r="A140" s="459" t="s">
        <v>185</v>
      </c>
      <c r="B140" s="447">
        <f>SUM(B133:B139)</f>
        <v>0</v>
      </c>
      <c r="C140" s="447">
        <f>SUM(C133:C139)</f>
        <v>0</v>
      </c>
      <c r="D140" s="447">
        <f>SUM(D133:D139)</f>
        <v>0</v>
      </c>
      <c r="E140" s="521"/>
      <c r="F140" s="447">
        <f>SUM(F133:F139)</f>
        <v>0</v>
      </c>
      <c r="G140" s="522"/>
    </row>
    <row r="141" spans="1:7" x14ac:dyDescent="0.25">
      <c r="A141" s="523" t="s">
        <v>140</v>
      </c>
      <c r="B141" s="524"/>
      <c r="C141" s="524"/>
      <c r="D141" s="525"/>
      <c r="E141" s="525"/>
      <c r="F141" s="526"/>
      <c r="G141" s="526"/>
    </row>
    <row r="142" spans="1:7" x14ac:dyDescent="0.25">
      <c r="A142" s="450" t="s">
        <v>750</v>
      </c>
      <c r="B142" s="450"/>
      <c r="C142" s="450"/>
      <c r="D142" s="450"/>
      <c r="E142" s="450"/>
      <c r="F142" s="486"/>
      <c r="G142" s="486"/>
    </row>
    <row r="143" spans="1:7" x14ac:dyDescent="0.25">
      <c r="A143" s="527" t="s">
        <v>751</v>
      </c>
      <c r="B143" s="450"/>
      <c r="C143" s="450"/>
      <c r="D143" s="450"/>
      <c r="E143" s="450"/>
      <c r="F143" s="486"/>
      <c r="G143" s="486"/>
    </row>
    <row r="144" spans="1:7" x14ac:dyDescent="0.25">
      <c r="A144" s="527" t="s">
        <v>752</v>
      </c>
      <c r="B144" s="450"/>
      <c r="C144" s="450"/>
      <c r="D144" s="450"/>
      <c r="E144" s="450"/>
      <c r="F144" s="486"/>
      <c r="G144" s="486"/>
    </row>
    <row r="145" spans="1:7" x14ac:dyDescent="0.25">
      <c r="A145" s="528" t="s">
        <v>753</v>
      </c>
      <c r="B145" s="426"/>
      <c r="C145" s="426"/>
      <c r="D145" s="450"/>
      <c r="E145" s="450"/>
      <c r="F145" s="486"/>
      <c r="G145" s="486"/>
    </row>
    <row r="146" spans="1:7" x14ac:dyDescent="0.25">
      <c r="A146" s="528" t="s">
        <v>754</v>
      </c>
      <c r="B146" s="460"/>
      <c r="C146" s="460"/>
      <c r="D146" s="460"/>
      <c r="E146" s="460"/>
      <c r="F146" s="460"/>
      <c r="G146" s="460"/>
    </row>
  </sheetData>
  <sheetProtection password="DA51" sheet="1" formatColumns="0" formatRows="0" selectLockedCells="1"/>
  <mergeCells count="187">
    <mergeCell ref="A1:G1"/>
    <mergeCell ref="A3:G3"/>
    <mergeCell ref="A4:G4"/>
    <mergeCell ref="A5:G5"/>
    <mergeCell ref="A6:G6"/>
    <mergeCell ref="A7:G7"/>
    <mergeCell ref="D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3:A35"/>
    <mergeCell ref="D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6:A47"/>
    <mergeCell ref="D46:E46"/>
    <mergeCell ref="F46:G46"/>
    <mergeCell ref="A58:B58"/>
    <mergeCell ref="A59:A61"/>
    <mergeCell ref="D59:E59"/>
    <mergeCell ref="F59:G59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5:B99"/>
    <mergeCell ref="C95:G96"/>
    <mergeCell ref="C97:C98"/>
    <mergeCell ref="D97:E98"/>
    <mergeCell ref="F97:G98"/>
    <mergeCell ref="D99:E99"/>
    <mergeCell ref="F99:G99"/>
    <mergeCell ref="A100:B100"/>
    <mergeCell ref="D100:E100"/>
    <mergeCell ref="F100:G100"/>
    <mergeCell ref="A101:B101"/>
    <mergeCell ref="D101:E101"/>
    <mergeCell ref="F101:G101"/>
    <mergeCell ref="A102:B102"/>
    <mergeCell ref="D102:E102"/>
    <mergeCell ref="F102:G102"/>
    <mergeCell ref="A103:B103"/>
    <mergeCell ref="D103:E103"/>
    <mergeCell ref="F103:G103"/>
    <mergeCell ref="A104:B104"/>
    <mergeCell ref="D104:E104"/>
    <mergeCell ref="F104:G104"/>
    <mergeCell ref="A105:B105"/>
    <mergeCell ref="D105:E105"/>
    <mergeCell ref="F105:G105"/>
    <mergeCell ref="A106:B106"/>
    <mergeCell ref="D106:E106"/>
    <mergeCell ref="F106:G106"/>
    <mergeCell ref="A107:B107"/>
    <mergeCell ref="D107:E107"/>
    <mergeCell ref="F107:G107"/>
    <mergeCell ref="A108:B108"/>
    <mergeCell ref="D108:E108"/>
    <mergeCell ref="F108:G108"/>
    <mergeCell ref="A109:B109"/>
    <mergeCell ref="D109:E109"/>
    <mergeCell ref="F109:G109"/>
    <mergeCell ref="A110:B110"/>
    <mergeCell ref="D110:E110"/>
    <mergeCell ref="F110:G110"/>
    <mergeCell ref="A111:B111"/>
    <mergeCell ref="D111:E111"/>
    <mergeCell ref="F111:G111"/>
    <mergeCell ref="A113:B117"/>
    <mergeCell ref="C113:G114"/>
    <mergeCell ref="C115:C116"/>
    <mergeCell ref="D115:E116"/>
    <mergeCell ref="F115:G116"/>
    <mergeCell ref="D117:E117"/>
    <mergeCell ref="F117:G117"/>
    <mergeCell ref="A118:B118"/>
    <mergeCell ref="D118:E118"/>
    <mergeCell ref="F118:G118"/>
    <mergeCell ref="A119:B119"/>
    <mergeCell ref="D119:E119"/>
    <mergeCell ref="F119:G119"/>
    <mergeCell ref="A120:B120"/>
    <mergeCell ref="D120:E120"/>
    <mergeCell ref="F120:G120"/>
    <mergeCell ref="A121:B121"/>
    <mergeCell ref="D121:E121"/>
    <mergeCell ref="F121:G121"/>
    <mergeCell ref="A122:B122"/>
    <mergeCell ref="D122:E122"/>
    <mergeCell ref="F122:G122"/>
    <mergeCell ref="A123:B123"/>
    <mergeCell ref="D123:E123"/>
    <mergeCell ref="F123:G123"/>
    <mergeCell ref="F127:G127"/>
    <mergeCell ref="A124:B124"/>
    <mergeCell ref="D124:E124"/>
    <mergeCell ref="F124:G124"/>
    <mergeCell ref="A125:B125"/>
    <mergeCell ref="D125:E125"/>
    <mergeCell ref="F125:G125"/>
    <mergeCell ref="A128:B128"/>
    <mergeCell ref="D128:E128"/>
    <mergeCell ref="F128:G128"/>
    <mergeCell ref="D130:E130"/>
    <mergeCell ref="F130:G130"/>
    <mergeCell ref="A126:B126"/>
    <mergeCell ref="D126:E126"/>
    <mergeCell ref="F126:G126"/>
    <mergeCell ref="A127:B127"/>
    <mergeCell ref="D127:E127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workbookViewId="0">
      <selection activeCell="A7" sqref="A7:G7"/>
    </sheetView>
  </sheetViews>
  <sheetFormatPr defaultRowHeight="15" x14ac:dyDescent="0.25"/>
  <cols>
    <col min="1" max="1" width="81.7109375" customWidth="1"/>
    <col min="2" max="7" width="15.7109375" customWidth="1"/>
  </cols>
  <sheetData>
    <row r="1" spans="1:7" ht="22.5" x14ac:dyDescent="0.25">
      <c r="A1" s="956" t="s">
        <v>755</v>
      </c>
      <c r="B1" s="956"/>
      <c r="C1" s="956"/>
      <c r="D1" s="956"/>
      <c r="E1" s="956"/>
      <c r="F1" s="956"/>
      <c r="G1" s="956"/>
    </row>
    <row r="2" spans="1:7" ht="2.4500000000000002" customHeight="1" x14ac:dyDescent="0.25">
      <c r="A2" s="529"/>
      <c r="B2" s="529"/>
      <c r="C2" s="529"/>
      <c r="D2" s="529"/>
      <c r="E2" s="529"/>
      <c r="F2" s="530"/>
      <c r="G2" s="530"/>
    </row>
    <row r="3" spans="1:7" ht="15" customHeight="1" x14ac:dyDescent="0.25">
      <c r="A3" s="957" t="s">
        <v>923</v>
      </c>
      <c r="B3" s="957"/>
      <c r="C3" s="957"/>
      <c r="D3" s="957"/>
      <c r="E3" s="957"/>
      <c r="F3" s="957"/>
      <c r="G3" s="957"/>
    </row>
    <row r="4" spans="1:7" ht="15" customHeight="1" x14ac:dyDescent="0.25">
      <c r="A4" s="958" t="s">
        <v>1</v>
      </c>
      <c r="B4" s="958"/>
      <c r="C4" s="958"/>
      <c r="D4" s="958"/>
      <c r="E4" s="958"/>
      <c r="F4" s="958"/>
      <c r="G4" s="958"/>
    </row>
    <row r="5" spans="1:7" ht="15" customHeight="1" x14ac:dyDescent="0.25">
      <c r="A5" s="959" t="s">
        <v>628</v>
      </c>
      <c r="B5" s="959"/>
      <c r="C5" s="959"/>
      <c r="D5" s="959"/>
      <c r="E5" s="959"/>
      <c r="F5" s="959"/>
      <c r="G5" s="959"/>
    </row>
    <row r="6" spans="1:7" ht="15" customHeight="1" x14ac:dyDescent="0.25">
      <c r="A6" s="958" t="s">
        <v>22</v>
      </c>
      <c r="B6" s="958"/>
      <c r="C6" s="958"/>
      <c r="D6" s="958"/>
      <c r="E6" s="958"/>
      <c r="F6" s="958"/>
      <c r="G6" s="958"/>
    </row>
    <row r="7" spans="1:7" ht="15" customHeight="1" x14ac:dyDescent="0.25">
      <c r="A7" s="957" t="s">
        <v>936</v>
      </c>
      <c r="B7" s="957"/>
      <c r="C7" s="957"/>
      <c r="D7" s="957"/>
      <c r="E7" s="957"/>
      <c r="F7" s="957"/>
      <c r="G7" s="957"/>
    </row>
    <row r="8" spans="1:7" ht="2.4500000000000002" customHeight="1" x14ac:dyDescent="0.25">
      <c r="A8" s="529"/>
      <c r="B8" s="529"/>
      <c r="C8" s="529"/>
      <c r="D8" s="529"/>
      <c r="E8" s="529"/>
      <c r="F8" s="530"/>
      <c r="G8" s="530"/>
    </row>
    <row r="9" spans="1:7" ht="15" customHeight="1" x14ac:dyDescent="0.25">
      <c r="A9" s="532" t="s">
        <v>629</v>
      </c>
      <c r="B9" s="533"/>
      <c r="C9" s="533"/>
      <c r="D9" s="533"/>
      <c r="E9" s="530"/>
      <c r="F9" s="530"/>
      <c r="G9" s="534">
        <v>1</v>
      </c>
    </row>
    <row r="10" spans="1:7" ht="15" customHeight="1" x14ac:dyDescent="0.25">
      <c r="A10" s="955" t="s">
        <v>630</v>
      </c>
      <c r="B10" s="933" t="s">
        <v>756</v>
      </c>
      <c r="C10" s="897" t="s">
        <v>331</v>
      </c>
      <c r="D10" s="934" t="s">
        <v>25</v>
      </c>
      <c r="E10" s="934"/>
      <c r="F10" s="934"/>
      <c r="G10" s="934"/>
    </row>
    <row r="11" spans="1:7" ht="15" customHeight="1" x14ac:dyDescent="0.25">
      <c r="A11" s="955"/>
      <c r="B11" s="933"/>
      <c r="C11" s="897"/>
      <c r="D11" s="952" t="s">
        <v>32</v>
      </c>
      <c r="E11" s="952"/>
      <c r="F11" s="953" t="s">
        <v>31</v>
      </c>
      <c r="G11" s="953"/>
    </row>
    <row r="12" spans="1:7" ht="15" customHeight="1" x14ac:dyDescent="0.25">
      <c r="A12" s="955"/>
      <c r="B12" s="933"/>
      <c r="C12" s="535" t="s">
        <v>33</v>
      </c>
      <c r="D12" s="936" t="s">
        <v>34</v>
      </c>
      <c r="E12" s="936"/>
      <c r="F12" s="954" t="s">
        <v>35</v>
      </c>
      <c r="G12" s="954"/>
    </row>
    <row r="13" spans="1:7" ht="15" customHeight="1" x14ac:dyDescent="0.25">
      <c r="A13" s="439" t="s">
        <v>631</v>
      </c>
      <c r="B13" s="440">
        <f>SUM(B14:B21)</f>
        <v>0</v>
      </c>
      <c r="C13" s="440">
        <f>SUM(C14:C21)</f>
        <v>0</v>
      </c>
      <c r="D13" s="918">
        <f>SUM(D14:D21)</f>
        <v>0</v>
      </c>
      <c r="E13" s="918"/>
      <c r="F13" s="915">
        <f t="shared" ref="F13:F31" si="0">IF(C13="",0,IF(C13=0,0,D13/C13))</f>
        <v>0</v>
      </c>
      <c r="G13" s="915"/>
    </row>
    <row r="14" spans="1:7" ht="15" customHeight="1" x14ac:dyDescent="0.25">
      <c r="A14" s="443" t="s">
        <v>632</v>
      </c>
      <c r="B14" s="444"/>
      <c r="C14" s="444"/>
      <c r="D14" s="924"/>
      <c r="E14" s="924"/>
      <c r="F14" s="915">
        <f t="shared" si="0"/>
        <v>0</v>
      </c>
      <c r="G14" s="915"/>
    </row>
    <row r="15" spans="1:7" ht="15" customHeight="1" x14ac:dyDescent="0.25">
      <c r="A15" s="443" t="s">
        <v>757</v>
      </c>
      <c r="B15" s="444"/>
      <c r="C15" s="444"/>
      <c r="D15" s="924"/>
      <c r="E15" s="924"/>
      <c r="F15" s="915">
        <f t="shared" si="0"/>
        <v>0</v>
      </c>
      <c r="G15" s="915"/>
    </row>
    <row r="16" spans="1:7" ht="15" customHeight="1" x14ac:dyDescent="0.25">
      <c r="A16" s="443" t="s">
        <v>634</v>
      </c>
      <c r="B16" s="444"/>
      <c r="C16" s="444"/>
      <c r="D16" s="924"/>
      <c r="E16" s="924"/>
      <c r="F16" s="915">
        <f t="shared" si="0"/>
        <v>0</v>
      </c>
      <c r="G16" s="915"/>
    </row>
    <row r="17" spans="1:7" ht="15" customHeight="1" x14ac:dyDescent="0.25">
      <c r="A17" s="443" t="s">
        <v>635</v>
      </c>
      <c r="B17" s="444"/>
      <c r="C17" s="444"/>
      <c r="D17" s="924"/>
      <c r="E17" s="924"/>
      <c r="F17" s="915">
        <f t="shared" si="0"/>
        <v>0</v>
      </c>
      <c r="G17" s="915"/>
    </row>
    <row r="18" spans="1:7" ht="15" customHeight="1" x14ac:dyDescent="0.25">
      <c r="A18" s="443" t="s">
        <v>636</v>
      </c>
      <c r="B18" s="444"/>
      <c r="C18" s="444"/>
      <c r="D18" s="924"/>
      <c r="E18" s="924"/>
      <c r="F18" s="915">
        <f t="shared" si="0"/>
        <v>0</v>
      </c>
      <c r="G18" s="915"/>
    </row>
    <row r="19" spans="1:7" ht="15" customHeight="1" x14ac:dyDescent="0.25">
      <c r="A19" s="443" t="s">
        <v>637</v>
      </c>
      <c r="B19" s="444"/>
      <c r="C19" s="444"/>
      <c r="D19" s="924"/>
      <c r="E19" s="924"/>
      <c r="F19" s="915">
        <f t="shared" si="0"/>
        <v>0</v>
      </c>
      <c r="G19" s="915"/>
    </row>
    <row r="20" spans="1:7" ht="15" customHeight="1" x14ac:dyDescent="0.25">
      <c r="A20" s="443" t="s">
        <v>638</v>
      </c>
      <c r="B20" s="444"/>
      <c r="C20" s="444"/>
      <c r="D20" s="924"/>
      <c r="E20" s="924"/>
      <c r="F20" s="915">
        <f t="shared" si="0"/>
        <v>0</v>
      </c>
      <c r="G20" s="915"/>
    </row>
    <row r="21" spans="1:7" ht="15" customHeight="1" x14ac:dyDescent="0.25">
      <c r="A21" s="443" t="s">
        <v>639</v>
      </c>
      <c r="B21" s="444"/>
      <c r="C21" s="444"/>
      <c r="D21" s="924"/>
      <c r="E21" s="924"/>
      <c r="F21" s="915">
        <f t="shared" si="0"/>
        <v>0</v>
      </c>
      <c r="G21" s="915"/>
    </row>
    <row r="22" spans="1:7" ht="15" customHeight="1" x14ac:dyDescent="0.25">
      <c r="A22" s="443" t="s">
        <v>640</v>
      </c>
      <c r="B22" s="440">
        <f>SUM(B23:B28)</f>
        <v>0</v>
      </c>
      <c r="C22" s="440">
        <f>SUM(C23:C28)</f>
        <v>0</v>
      </c>
      <c r="D22" s="918">
        <f>SUM(D23:D28)</f>
        <v>0</v>
      </c>
      <c r="E22" s="918"/>
      <c r="F22" s="915">
        <f t="shared" si="0"/>
        <v>0</v>
      </c>
      <c r="G22" s="915"/>
    </row>
    <row r="23" spans="1:7" ht="15" customHeight="1" x14ac:dyDescent="0.25">
      <c r="A23" s="443" t="s">
        <v>641</v>
      </c>
      <c r="B23" s="445"/>
      <c r="C23" s="445"/>
      <c r="D23" s="924"/>
      <c r="E23" s="924"/>
      <c r="F23" s="915">
        <f t="shared" si="0"/>
        <v>0</v>
      </c>
      <c r="G23" s="915"/>
    </row>
    <row r="24" spans="1:7" ht="15" customHeight="1" x14ac:dyDescent="0.25">
      <c r="A24" s="443" t="s">
        <v>642</v>
      </c>
      <c r="B24" s="445"/>
      <c r="C24" s="445"/>
      <c r="D24" s="924"/>
      <c r="E24" s="924"/>
      <c r="F24" s="915">
        <f t="shared" si="0"/>
        <v>0</v>
      </c>
      <c r="G24" s="915"/>
    </row>
    <row r="25" spans="1:7" ht="15" customHeight="1" x14ac:dyDescent="0.25">
      <c r="A25" s="443" t="s">
        <v>643</v>
      </c>
      <c r="B25" s="445"/>
      <c r="C25" s="445"/>
      <c r="D25" s="924"/>
      <c r="E25" s="924"/>
      <c r="F25" s="915">
        <f t="shared" si="0"/>
        <v>0</v>
      </c>
      <c r="G25" s="915"/>
    </row>
    <row r="26" spans="1:7" ht="15" customHeight="1" x14ac:dyDescent="0.25">
      <c r="A26" s="443" t="s">
        <v>644</v>
      </c>
      <c r="B26" s="445"/>
      <c r="C26" s="445"/>
      <c r="D26" s="924"/>
      <c r="E26" s="924"/>
      <c r="F26" s="915">
        <f t="shared" si="0"/>
        <v>0</v>
      </c>
      <c r="G26" s="915"/>
    </row>
    <row r="27" spans="1:7" ht="15" customHeight="1" x14ac:dyDescent="0.25">
      <c r="A27" s="443" t="s">
        <v>645</v>
      </c>
      <c r="B27" s="445"/>
      <c r="C27" s="445"/>
      <c r="D27" s="924"/>
      <c r="E27" s="924"/>
      <c r="F27" s="915">
        <f t="shared" si="0"/>
        <v>0</v>
      </c>
      <c r="G27" s="915"/>
    </row>
    <row r="28" spans="1:7" ht="15" customHeight="1" x14ac:dyDescent="0.25">
      <c r="A28" s="443" t="s">
        <v>646</v>
      </c>
      <c r="B28" s="440">
        <f>SUM(B29:B30)</f>
        <v>0</v>
      </c>
      <c r="C28" s="440">
        <f>SUM(C29:C30)</f>
        <v>0</v>
      </c>
      <c r="D28" s="918">
        <f>SUM(D29:D30)</f>
        <v>0</v>
      </c>
      <c r="E28" s="918"/>
      <c r="F28" s="915">
        <f t="shared" si="0"/>
        <v>0</v>
      </c>
      <c r="G28" s="915"/>
    </row>
    <row r="29" spans="1:7" ht="15" customHeight="1" x14ac:dyDescent="0.25">
      <c r="A29" s="443" t="s">
        <v>647</v>
      </c>
      <c r="B29" s="445"/>
      <c r="C29" s="445"/>
      <c r="D29" s="924"/>
      <c r="E29" s="924"/>
      <c r="F29" s="915">
        <f t="shared" si="0"/>
        <v>0</v>
      </c>
      <c r="G29" s="915"/>
    </row>
    <row r="30" spans="1:7" ht="15" customHeight="1" x14ac:dyDescent="0.25">
      <c r="A30" s="443" t="s">
        <v>648</v>
      </c>
      <c r="B30" s="445"/>
      <c r="C30" s="445"/>
      <c r="D30" s="924"/>
      <c r="E30" s="924"/>
      <c r="F30" s="915">
        <f t="shared" si="0"/>
        <v>0</v>
      </c>
      <c r="G30" s="915"/>
    </row>
    <row r="31" spans="1:7" ht="15" customHeight="1" x14ac:dyDescent="0.25">
      <c r="A31" s="446" t="s">
        <v>649</v>
      </c>
      <c r="B31" s="447">
        <f>+B22+B13</f>
        <v>0</v>
      </c>
      <c r="C31" s="447">
        <f>+C22+C13</f>
        <v>0</v>
      </c>
      <c r="D31" s="916">
        <f>+D22+D13</f>
        <v>0</v>
      </c>
      <c r="E31" s="916"/>
      <c r="F31" s="925">
        <f t="shared" si="0"/>
        <v>0</v>
      </c>
      <c r="G31" s="925"/>
    </row>
    <row r="32" spans="1:7" ht="2.4500000000000002" customHeight="1" x14ac:dyDescent="0.25">
      <c r="A32" s="537"/>
      <c r="B32" s="538"/>
      <c r="C32" s="537"/>
      <c r="D32" s="537"/>
      <c r="E32" s="537"/>
      <c r="F32" s="537"/>
      <c r="G32" s="537"/>
    </row>
    <row r="33" spans="1:7" ht="15" customHeight="1" x14ac:dyDescent="0.25">
      <c r="A33" s="919" t="s">
        <v>650</v>
      </c>
      <c r="B33" s="933" t="s">
        <v>756</v>
      </c>
      <c r="C33" s="897" t="s">
        <v>331</v>
      </c>
      <c r="D33" s="934" t="s">
        <v>25</v>
      </c>
      <c r="E33" s="934"/>
      <c r="F33" s="934"/>
      <c r="G33" s="934"/>
    </row>
    <row r="34" spans="1:7" ht="15" customHeight="1" x14ac:dyDescent="0.25">
      <c r="A34" s="919"/>
      <c r="B34" s="933"/>
      <c r="C34" s="897"/>
      <c r="D34" s="952" t="s">
        <v>32</v>
      </c>
      <c r="E34" s="952"/>
      <c r="F34" s="953" t="s">
        <v>31</v>
      </c>
      <c r="G34" s="953"/>
    </row>
    <row r="35" spans="1:7" ht="15" customHeight="1" x14ac:dyDescent="0.25">
      <c r="A35" s="919"/>
      <c r="B35" s="933"/>
      <c r="C35" s="535" t="s">
        <v>36</v>
      </c>
      <c r="D35" s="936" t="s">
        <v>113</v>
      </c>
      <c r="E35" s="936"/>
      <c r="F35" s="954" t="s">
        <v>651</v>
      </c>
      <c r="G35" s="954"/>
    </row>
    <row r="36" spans="1:7" ht="15" customHeight="1" x14ac:dyDescent="0.25">
      <c r="A36" s="450" t="s">
        <v>652</v>
      </c>
      <c r="B36" s="441">
        <f>SUM(B37:B40)</f>
        <v>0</v>
      </c>
      <c r="C36" s="441">
        <f>SUM(C37:C40)</f>
        <v>0</v>
      </c>
      <c r="D36" s="918">
        <f>SUM(D37:D40)</f>
        <v>0</v>
      </c>
      <c r="E36" s="918"/>
      <c r="F36" s="915">
        <f t="shared" ref="F36:F44" si="1">IF(C36="",0,IF(C36=0,0,D36/C36))</f>
        <v>0</v>
      </c>
      <c r="G36" s="915"/>
    </row>
    <row r="37" spans="1:7" ht="15" customHeight="1" x14ac:dyDescent="0.25">
      <c r="A37" s="450" t="s">
        <v>653</v>
      </c>
      <c r="B37" s="453"/>
      <c r="C37" s="454"/>
      <c r="D37" s="914"/>
      <c r="E37" s="914"/>
      <c r="F37" s="915">
        <f t="shared" si="1"/>
        <v>0</v>
      </c>
      <c r="G37" s="915"/>
    </row>
    <row r="38" spans="1:7" ht="15" customHeight="1" x14ac:dyDescent="0.25">
      <c r="A38" s="450" t="s">
        <v>654</v>
      </c>
      <c r="B38" s="453"/>
      <c r="C38" s="454"/>
      <c r="D38" s="914"/>
      <c r="E38" s="914"/>
      <c r="F38" s="915">
        <f t="shared" si="1"/>
        <v>0</v>
      </c>
      <c r="G38" s="915"/>
    </row>
    <row r="39" spans="1:7" ht="15" customHeight="1" x14ac:dyDescent="0.25">
      <c r="A39" s="450" t="s">
        <v>655</v>
      </c>
      <c r="B39" s="453"/>
      <c r="C39" s="454"/>
      <c r="D39" s="914"/>
      <c r="E39" s="914"/>
      <c r="F39" s="915">
        <f t="shared" si="1"/>
        <v>0</v>
      </c>
      <c r="G39" s="915"/>
    </row>
    <row r="40" spans="1:7" ht="15" customHeight="1" x14ac:dyDescent="0.25">
      <c r="A40" s="450" t="s">
        <v>656</v>
      </c>
      <c r="B40" s="453"/>
      <c r="C40" s="454"/>
      <c r="D40" s="914"/>
      <c r="E40" s="914"/>
      <c r="F40" s="915">
        <f t="shared" si="1"/>
        <v>0</v>
      </c>
      <c r="G40" s="915"/>
    </row>
    <row r="41" spans="1:7" ht="15" customHeight="1" x14ac:dyDescent="0.25">
      <c r="A41" s="450" t="s">
        <v>657</v>
      </c>
      <c r="B41" s="453"/>
      <c r="C41" s="454"/>
      <c r="D41" s="914"/>
      <c r="E41" s="914"/>
      <c r="F41" s="915">
        <f t="shared" si="1"/>
        <v>0</v>
      </c>
      <c r="G41" s="915"/>
    </row>
    <row r="42" spans="1:7" ht="15" customHeight="1" x14ac:dyDescent="0.25">
      <c r="A42" s="426" t="s">
        <v>658</v>
      </c>
      <c r="B42" s="453"/>
      <c r="C42" s="454"/>
      <c r="D42" s="914"/>
      <c r="E42" s="914"/>
      <c r="F42" s="915">
        <f t="shared" si="1"/>
        <v>0</v>
      </c>
      <c r="G42" s="915"/>
    </row>
    <row r="43" spans="1:7" ht="15" customHeight="1" x14ac:dyDescent="0.25">
      <c r="A43" s="515" t="s">
        <v>659</v>
      </c>
      <c r="B43" s="457"/>
      <c r="C43" s="458"/>
      <c r="D43" s="914"/>
      <c r="E43" s="914"/>
      <c r="F43" s="915">
        <f t="shared" si="1"/>
        <v>0</v>
      </c>
      <c r="G43" s="915"/>
    </row>
    <row r="44" spans="1:7" ht="15" customHeight="1" x14ac:dyDescent="0.25">
      <c r="A44" s="459" t="s">
        <v>660</v>
      </c>
      <c r="B44" s="448">
        <f>+B43+B42+B41+B36</f>
        <v>0</v>
      </c>
      <c r="C44" s="448">
        <f>+C43+C42+C41+C36</f>
        <v>0</v>
      </c>
      <c r="D44" s="916">
        <f>+D43+D42+D41+D36</f>
        <v>0</v>
      </c>
      <c r="E44" s="916"/>
      <c r="F44" s="917">
        <f t="shared" si="1"/>
        <v>0</v>
      </c>
      <c r="G44" s="917"/>
    </row>
    <row r="45" spans="1:7" ht="2.4500000000000002" customHeight="1" x14ac:dyDescent="0.25">
      <c r="A45" s="538"/>
      <c r="B45" s="539"/>
      <c r="C45" s="539"/>
      <c r="D45" s="539"/>
      <c r="E45" s="539"/>
      <c r="F45" s="530"/>
      <c r="G45" s="530"/>
    </row>
    <row r="46" spans="1:7" ht="15" customHeight="1" x14ac:dyDescent="0.25">
      <c r="A46" s="911" t="s">
        <v>661</v>
      </c>
      <c r="B46" s="933" t="s">
        <v>758</v>
      </c>
      <c r="C46" s="897" t="s">
        <v>352</v>
      </c>
      <c r="D46" s="934" t="s">
        <v>564</v>
      </c>
      <c r="E46" s="934"/>
      <c r="F46" s="934"/>
      <c r="G46" s="934"/>
    </row>
    <row r="47" spans="1:7" ht="30" customHeight="1" x14ac:dyDescent="0.25">
      <c r="A47" s="911"/>
      <c r="B47" s="933"/>
      <c r="C47" s="897"/>
      <c r="D47" s="540" t="s">
        <v>759</v>
      </c>
      <c r="E47" s="935" t="s">
        <v>760</v>
      </c>
      <c r="F47" s="935"/>
      <c r="G47" s="507" t="s">
        <v>31</v>
      </c>
    </row>
    <row r="48" spans="1:7" ht="15" customHeight="1" x14ac:dyDescent="0.25">
      <c r="A48" s="541" t="s">
        <v>662</v>
      </c>
      <c r="B48" s="933"/>
      <c r="C48" s="535" t="s">
        <v>114</v>
      </c>
      <c r="D48" s="536" t="s">
        <v>568</v>
      </c>
      <c r="E48" s="936" t="s">
        <v>116</v>
      </c>
      <c r="F48" s="936"/>
      <c r="G48" s="542" t="s">
        <v>761</v>
      </c>
    </row>
    <row r="49" spans="1:7" ht="15" customHeight="1" x14ac:dyDescent="0.25">
      <c r="A49" s="543" t="s">
        <v>665</v>
      </c>
      <c r="B49" s="465">
        <f>SUM(B50:B52)</f>
        <v>0</v>
      </c>
      <c r="C49" s="465">
        <f>SUM(C50:C52)</f>
        <v>0</v>
      </c>
      <c r="D49" s="465">
        <f>SUM(D50:D52)</f>
        <v>0</v>
      </c>
      <c r="E49" s="950">
        <f>SUM(E50:E52)</f>
        <v>0</v>
      </c>
      <c r="F49" s="950"/>
      <c r="G49" s="466">
        <f t="shared" ref="G49:G57" si="2">IF(C49="",0,IF(C49=0,0,(D49+E49)/C49))</f>
        <v>0</v>
      </c>
    </row>
    <row r="50" spans="1:7" ht="15" customHeight="1" x14ac:dyDescent="0.25">
      <c r="A50" s="537" t="s">
        <v>354</v>
      </c>
      <c r="B50" s="467"/>
      <c r="C50" s="467"/>
      <c r="D50" s="467"/>
      <c r="E50" s="947"/>
      <c r="F50" s="947"/>
      <c r="G50" s="466">
        <f t="shared" si="2"/>
        <v>0</v>
      </c>
    </row>
    <row r="51" spans="1:7" ht="15" customHeight="1" x14ac:dyDescent="0.25">
      <c r="A51" s="537" t="s">
        <v>666</v>
      </c>
      <c r="B51" s="467"/>
      <c r="C51" s="467"/>
      <c r="D51" s="467"/>
      <c r="E51" s="947"/>
      <c r="F51" s="947"/>
      <c r="G51" s="466">
        <f t="shared" si="2"/>
        <v>0</v>
      </c>
    </row>
    <row r="52" spans="1:7" ht="15" customHeight="1" x14ac:dyDescent="0.25">
      <c r="A52" s="537" t="s">
        <v>356</v>
      </c>
      <c r="B52" s="467"/>
      <c r="C52" s="467"/>
      <c r="D52" s="467"/>
      <c r="E52" s="947"/>
      <c r="F52" s="947"/>
      <c r="G52" s="466">
        <f t="shared" si="2"/>
        <v>0</v>
      </c>
    </row>
    <row r="53" spans="1:7" ht="15" customHeight="1" x14ac:dyDescent="0.25">
      <c r="A53" s="537" t="s">
        <v>570</v>
      </c>
      <c r="B53" s="441">
        <f>SUM(B54:B56)</f>
        <v>0</v>
      </c>
      <c r="C53" s="441">
        <f>SUM(C54:C56)</f>
        <v>0</v>
      </c>
      <c r="D53" s="441">
        <f>SUM(D54:D56)</f>
        <v>0</v>
      </c>
      <c r="E53" s="951">
        <f>SUM(E54:E56)</f>
        <v>0</v>
      </c>
      <c r="F53" s="951"/>
      <c r="G53" s="466">
        <f t="shared" si="2"/>
        <v>0</v>
      </c>
    </row>
    <row r="54" spans="1:7" ht="15" customHeight="1" x14ac:dyDescent="0.25">
      <c r="A54" s="529" t="s">
        <v>667</v>
      </c>
      <c r="B54" s="467"/>
      <c r="C54" s="467"/>
      <c r="D54" s="467"/>
      <c r="E54" s="947"/>
      <c r="F54" s="947"/>
      <c r="G54" s="466">
        <f t="shared" si="2"/>
        <v>0</v>
      </c>
    </row>
    <row r="55" spans="1:7" ht="15" customHeight="1" x14ac:dyDescent="0.25">
      <c r="A55" s="529" t="s">
        <v>359</v>
      </c>
      <c r="B55" s="467"/>
      <c r="C55" s="467"/>
      <c r="D55" s="467"/>
      <c r="E55" s="947"/>
      <c r="F55" s="947"/>
      <c r="G55" s="466">
        <f t="shared" si="2"/>
        <v>0</v>
      </c>
    </row>
    <row r="56" spans="1:7" ht="15" customHeight="1" x14ac:dyDescent="0.25">
      <c r="A56" s="529" t="s">
        <v>668</v>
      </c>
      <c r="B56" s="467"/>
      <c r="C56" s="467"/>
      <c r="D56" s="467"/>
      <c r="E56" s="947"/>
      <c r="F56" s="947"/>
      <c r="G56" s="466">
        <f t="shared" si="2"/>
        <v>0</v>
      </c>
    </row>
    <row r="57" spans="1:7" ht="15" customHeight="1" x14ac:dyDescent="0.25">
      <c r="A57" s="545" t="s">
        <v>669</v>
      </c>
      <c r="B57" s="469">
        <f>+B53+B49</f>
        <v>0</v>
      </c>
      <c r="C57" s="469">
        <f>+C53+C49</f>
        <v>0</v>
      </c>
      <c r="D57" s="469">
        <f>+D53+D49</f>
        <v>0</v>
      </c>
      <c r="E57" s="948">
        <f>+E53+E49</f>
        <v>0</v>
      </c>
      <c r="F57" s="948"/>
      <c r="G57" s="547">
        <f t="shared" si="2"/>
        <v>0</v>
      </c>
    </row>
    <row r="58" spans="1:7" ht="2.4500000000000002" customHeight="1" x14ac:dyDescent="0.25">
      <c r="A58" s="949"/>
      <c r="B58" s="949"/>
      <c r="C58" s="537"/>
      <c r="D58" s="537"/>
      <c r="E58" s="537"/>
      <c r="F58" s="530"/>
      <c r="G58" s="530"/>
    </row>
    <row r="59" spans="1:7" ht="15" customHeight="1" x14ac:dyDescent="0.25">
      <c r="A59" s="913" t="s">
        <v>670</v>
      </c>
      <c r="B59" s="933" t="s">
        <v>758</v>
      </c>
      <c r="C59" s="910" t="s">
        <v>352</v>
      </c>
      <c r="D59" s="934" t="s">
        <v>564</v>
      </c>
      <c r="E59" s="934"/>
      <c r="F59" s="934"/>
      <c r="G59" s="934"/>
    </row>
    <row r="60" spans="1:7" ht="29.25" customHeight="1" x14ac:dyDescent="0.25">
      <c r="A60" s="913"/>
      <c r="B60" s="933"/>
      <c r="C60" s="910"/>
      <c r="D60" s="540" t="s">
        <v>759</v>
      </c>
      <c r="E60" s="935" t="s">
        <v>760</v>
      </c>
      <c r="F60" s="935"/>
      <c r="G60" s="507" t="s">
        <v>31</v>
      </c>
    </row>
    <row r="61" spans="1:7" ht="15" customHeight="1" x14ac:dyDescent="0.25">
      <c r="A61" s="913"/>
      <c r="B61" s="933"/>
      <c r="C61" s="910"/>
      <c r="D61" s="536" t="s">
        <v>619</v>
      </c>
      <c r="E61" s="936" t="s">
        <v>672</v>
      </c>
      <c r="F61" s="936"/>
      <c r="G61" s="542" t="s">
        <v>762</v>
      </c>
    </row>
    <row r="62" spans="1:7" ht="15" customHeight="1" x14ac:dyDescent="0.25">
      <c r="A62" s="473" t="s">
        <v>674</v>
      </c>
      <c r="B62" s="549"/>
      <c r="C62" s="550"/>
      <c r="D62" s="501"/>
      <c r="E62" s="943"/>
      <c r="F62" s="943"/>
      <c r="G62" s="466">
        <f t="shared" ref="G62:G72" si="3">IF(C62="",0,IF(C62=0,0,(D62+E62)/C62))</f>
        <v>0</v>
      </c>
    </row>
    <row r="63" spans="1:7" ht="15" customHeight="1" x14ac:dyDescent="0.25">
      <c r="A63" s="475" t="s">
        <v>675</v>
      </c>
      <c r="B63" s="551"/>
      <c r="C63" s="552"/>
      <c r="D63" s="501"/>
      <c r="E63" s="943"/>
      <c r="F63" s="943"/>
      <c r="G63" s="466">
        <f t="shared" si="3"/>
        <v>0</v>
      </c>
    </row>
    <row r="64" spans="1:7" ht="15" customHeight="1" x14ac:dyDescent="0.25">
      <c r="A64" s="475" t="s">
        <v>676</v>
      </c>
      <c r="B64" s="441">
        <f>SUM(B65:B67)</f>
        <v>0</v>
      </c>
      <c r="C64" s="441">
        <f>SUM(C65:C67)</f>
        <v>0</v>
      </c>
      <c r="D64" s="441">
        <f>SUM(D65:D67)</f>
        <v>0</v>
      </c>
      <c r="E64" s="918">
        <f>SUM(E65:E67)</f>
        <v>0</v>
      </c>
      <c r="F64" s="918"/>
      <c r="G64" s="466">
        <f t="shared" si="3"/>
        <v>0</v>
      </c>
    </row>
    <row r="65" spans="1:7" ht="15" customHeight="1" x14ac:dyDescent="0.25">
      <c r="A65" s="455" t="s">
        <v>677</v>
      </c>
      <c r="B65" s="553"/>
      <c r="C65" s="553"/>
      <c r="D65" s="501"/>
      <c r="E65" s="943"/>
      <c r="F65" s="943"/>
      <c r="G65" s="466">
        <f t="shared" si="3"/>
        <v>0</v>
      </c>
    </row>
    <row r="66" spans="1:7" ht="15" customHeight="1" x14ac:dyDescent="0.25">
      <c r="A66" s="455" t="s">
        <v>678</v>
      </c>
      <c r="B66" s="553"/>
      <c r="C66" s="553"/>
      <c r="D66" s="501"/>
      <c r="E66" s="943"/>
      <c r="F66" s="943"/>
      <c r="G66" s="466">
        <f t="shared" si="3"/>
        <v>0</v>
      </c>
    </row>
    <row r="67" spans="1:7" ht="15" customHeight="1" x14ac:dyDescent="0.25">
      <c r="A67" s="476" t="s">
        <v>679</v>
      </c>
      <c r="B67" s="553"/>
      <c r="C67" s="553"/>
      <c r="D67" s="553"/>
      <c r="E67" s="943"/>
      <c r="F67" s="943"/>
      <c r="G67" s="466">
        <f t="shared" si="3"/>
        <v>0</v>
      </c>
    </row>
    <row r="68" spans="1:7" ht="15" customHeight="1" x14ac:dyDescent="0.25">
      <c r="A68" s="477" t="s">
        <v>680</v>
      </c>
      <c r="B68" s="553"/>
      <c r="C68" s="553"/>
      <c r="D68" s="553"/>
      <c r="E68" s="943"/>
      <c r="F68" s="943"/>
      <c r="G68" s="466">
        <f t="shared" si="3"/>
        <v>0</v>
      </c>
    </row>
    <row r="69" spans="1:7" ht="15" customHeight="1" x14ac:dyDescent="0.25">
      <c r="A69" s="478" t="s">
        <v>681</v>
      </c>
      <c r="B69" s="554"/>
      <c r="C69" s="554"/>
      <c r="D69" s="554"/>
      <c r="E69" s="943"/>
      <c r="F69" s="943"/>
      <c r="G69" s="466">
        <f t="shared" si="3"/>
        <v>0</v>
      </c>
    </row>
    <row r="70" spans="1:7" ht="15" customHeight="1" x14ac:dyDescent="0.25">
      <c r="A70" s="479" t="s">
        <v>682</v>
      </c>
      <c r="B70" s="553"/>
      <c r="C70" s="553"/>
      <c r="D70" s="553"/>
      <c r="E70" s="943"/>
      <c r="F70" s="943"/>
      <c r="G70" s="466">
        <f t="shared" si="3"/>
        <v>0</v>
      </c>
    </row>
    <row r="71" spans="1:7" ht="30" customHeight="1" x14ac:dyDescent="0.25">
      <c r="A71" s="480" t="s">
        <v>683</v>
      </c>
      <c r="B71" s="553"/>
      <c r="C71" s="553"/>
      <c r="D71" s="553"/>
      <c r="E71" s="943"/>
      <c r="F71" s="943"/>
      <c r="G71" s="466">
        <f t="shared" si="3"/>
        <v>0</v>
      </c>
    </row>
    <row r="72" spans="1:7" ht="15" customHeight="1" x14ac:dyDescent="0.25">
      <c r="A72" s="481" t="s">
        <v>684</v>
      </c>
      <c r="B72" s="482">
        <f>+B62+B63+B64+B68+B69+B70+B71</f>
        <v>0</v>
      </c>
      <c r="C72" s="482">
        <f>+C62+C63+C64+C68+C69+C70+C71</f>
        <v>0</v>
      </c>
      <c r="D72" s="482">
        <f>+D62+D63+D64+D68+D69+D70+D71</f>
        <v>0</v>
      </c>
      <c r="E72" s="944">
        <f>+E62+E63+E64+E68+E69+E70+E71</f>
        <v>0</v>
      </c>
      <c r="F72" s="944"/>
      <c r="G72" s="547">
        <f t="shared" si="3"/>
        <v>0</v>
      </c>
    </row>
    <row r="73" spans="1:7" ht="2.4500000000000002" customHeight="1" x14ac:dyDescent="0.25">
      <c r="A73" s="555"/>
      <c r="B73" s="555"/>
      <c r="C73" s="555"/>
      <c r="D73" s="555"/>
      <c r="E73" s="555"/>
      <c r="F73" s="556"/>
      <c r="G73" s="557"/>
    </row>
    <row r="74" spans="1:7" ht="15" customHeight="1" x14ac:dyDescent="0.25">
      <c r="A74" s="945" t="s">
        <v>763</v>
      </c>
      <c r="B74" s="945"/>
      <c r="C74" s="945"/>
      <c r="D74" s="945"/>
      <c r="E74" s="945"/>
      <c r="F74" s="946">
        <f>+(D57+E57)-(D72+E72)</f>
        <v>0</v>
      </c>
      <c r="G74" s="946"/>
    </row>
    <row r="75" spans="1:7" ht="2.4500000000000002" customHeight="1" x14ac:dyDescent="0.25">
      <c r="A75" s="558"/>
      <c r="B75" s="543"/>
      <c r="C75" s="531"/>
      <c r="D75" s="537"/>
      <c r="E75" s="537"/>
      <c r="F75" s="530"/>
      <c r="G75" s="530"/>
    </row>
    <row r="76" spans="1:7" ht="30" customHeight="1" x14ac:dyDescent="0.25">
      <c r="A76" s="907" t="s">
        <v>764</v>
      </c>
      <c r="B76" s="907"/>
      <c r="C76" s="907"/>
      <c r="D76" s="907"/>
      <c r="E76" s="907"/>
      <c r="F76" s="908">
        <f>IF(D31="",0,IF(D31=0,0,(D72+E72)/D31))</f>
        <v>0</v>
      </c>
      <c r="G76" s="908"/>
    </row>
    <row r="77" spans="1:7" ht="2.4500000000000002" customHeight="1" x14ac:dyDescent="0.25">
      <c r="A77" s="559"/>
      <c r="B77" s="559"/>
      <c r="C77" s="559"/>
      <c r="D77" s="559"/>
      <c r="E77" s="560"/>
      <c r="F77" s="530"/>
      <c r="G77" s="530"/>
    </row>
    <row r="78" spans="1:7" ht="15" customHeight="1" x14ac:dyDescent="0.25">
      <c r="A78" s="907" t="s">
        <v>687</v>
      </c>
      <c r="B78" s="907"/>
      <c r="C78" s="907"/>
      <c r="D78" s="907"/>
      <c r="E78" s="907"/>
      <c r="F78" s="909">
        <f>(F76-0.15)*D31</f>
        <v>0</v>
      </c>
      <c r="G78" s="909"/>
    </row>
    <row r="79" spans="1:7" ht="2.4500000000000002" customHeight="1" x14ac:dyDescent="0.25">
      <c r="A79" s="491"/>
      <c r="B79" s="491"/>
      <c r="C79" s="491"/>
      <c r="D79" s="491"/>
      <c r="E79" s="560"/>
      <c r="F79" s="557"/>
      <c r="G79" s="557"/>
    </row>
    <row r="80" spans="1:7" ht="17.100000000000001" customHeight="1" x14ac:dyDescent="0.25">
      <c r="A80" s="910" t="s">
        <v>688</v>
      </c>
      <c r="B80" s="910"/>
      <c r="C80" s="896" t="s">
        <v>689</v>
      </c>
      <c r="D80" s="910" t="s">
        <v>690</v>
      </c>
      <c r="E80" s="910" t="s">
        <v>691</v>
      </c>
      <c r="F80" s="910" t="s">
        <v>692</v>
      </c>
      <c r="G80" s="896" t="s">
        <v>693</v>
      </c>
    </row>
    <row r="81" spans="1:7" ht="17.100000000000001" customHeight="1" x14ac:dyDescent="0.25">
      <c r="A81" s="910"/>
      <c r="B81" s="910"/>
      <c r="C81" s="896"/>
      <c r="D81" s="910"/>
      <c r="E81" s="910"/>
      <c r="F81" s="910"/>
      <c r="G81" s="896"/>
    </row>
    <row r="82" spans="1:7" ht="15" customHeight="1" x14ac:dyDescent="0.25">
      <c r="A82" s="906" t="s">
        <v>694</v>
      </c>
      <c r="B82" s="906"/>
      <c r="C82" s="492"/>
      <c r="D82" s="493"/>
      <c r="E82" s="494"/>
      <c r="F82" s="495"/>
      <c r="G82" s="496"/>
    </row>
    <row r="83" spans="1:7" ht="15" customHeight="1" x14ac:dyDescent="0.25">
      <c r="A83" s="904" t="s">
        <v>695</v>
      </c>
      <c r="B83" s="904"/>
      <c r="C83" s="497"/>
      <c r="D83" s="498"/>
      <c r="E83" s="445"/>
      <c r="F83" s="499"/>
      <c r="G83" s="500"/>
    </row>
    <row r="84" spans="1:7" ht="15" customHeight="1" x14ac:dyDescent="0.25">
      <c r="A84" s="904" t="s">
        <v>696</v>
      </c>
      <c r="B84" s="904"/>
      <c r="C84" s="497"/>
      <c r="D84" s="498"/>
      <c r="E84" s="445"/>
      <c r="F84" s="499"/>
      <c r="G84" s="500"/>
    </row>
    <row r="85" spans="1:7" ht="15" customHeight="1" x14ac:dyDescent="0.25">
      <c r="A85" s="904" t="s">
        <v>697</v>
      </c>
      <c r="B85" s="904"/>
      <c r="C85" s="497"/>
      <c r="D85" s="498"/>
      <c r="E85" s="445"/>
      <c r="F85" s="499"/>
      <c r="G85" s="500"/>
    </row>
    <row r="86" spans="1:7" ht="15" customHeight="1" x14ac:dyDescent="0.25">
      <c r="A86" s="904" t="s">
        <v>698</v>
      </c>
      <c r="B86" s="904"/>
      <c r="C86" s="497"/>
      <c r="D86" s="498"/>
      <c r="E86" s="445"/>
      <c r="F86" s="499"/>
      <c r="G86" s="500"/>
    </row>
    <row r="87" spans="1:7" ht="15" customHeight="1" x14ac:dyDescent="0.25">
      <c r="A87" s="904" t="s">
        <v>699</v>
      </c>
      <c r="B87" s="904"/>
      <c r="C87" s="497"/>
      <c r="D87" s="498"/>
      <c r="E87" s="445"/>
      <c r="F87" s="499"/>
      <c r="G87" s="500"/>
    </row>
    <row r="88" spans="1:7" ht="15" customHeight="1" x14ac:dyDescent="0.25">
      <c r="A88" s="904" t="s">
        <v>700</v>
      </c>
      <c r="B88" s="904"/>
      <c r="C88" s="497"/>
      <c r="D88" s="498"/>
      <c r="E88" s="445"/>
      <c r="F88" s="499"/>
      <c r="G88" s="500"/>
    </row>
    <row r="89" spans="1:7" ht="15" customHeight="1" x14ac:dyDescent="0.25">
      <c r="A89" s="904" t="s">
        <v>701</v>
      </c>
      <c r="B89" s="904"/>
      <c r="C89" s="497"/>
      <c r="D89" s="498"/>
      <c r="E89" s="445"/>
      <c r="F89" s="499"/>
      <c r="G89" s="500"/>
    </row>
    <row r="90" spans="1:7" ht="15" customHeight="1" x14ac:dyDescent="0.25">
      <c r="A90" s="904" t="s">
        <v>702</v>
      </c>
      <c r="B90" s="904"/>
      <c r="C90" s="497"/>
      <c r="D90" s="498"/>
      <c r="E90" s="445"/>
      <c r="F90" s="499"/>
      <c r="G90" s="500"/>
    </row>
    <row r="91" spans="1:7" ht="15" customHeight="1" x14ac:dyDescent="0.25">
      <c r="A91" s="904" t="s">
        <v>703</v>
      </c>
      <c r="B91" s="904"/>
      <c r="C91" s="497"/>
      <c r="D91" s="498"/>
      <c r="E91" s="445"/>
      <c r="F91" s="499"/>
      <c r="G91" s="500"/>
    </row>
    <row r="92" spans="1:7" ht="15" customHeight="1" x14ac:dyDescent="0.25">
      <c r="A92" s="904" t="s">
        <v>704</v>
      </c>
      <c r="B92" s="904"/>
      <c r="C92" s="497"/>
      <c r="D92" s="498"/>
      <c r="E92" s="501"/>
      <c r="F92" s="502"/>
      <c r="G92" s="500"/>
    </row>
    <row r="93" spans="1:7" ht="15" customHeight="1" x14ac:dyDescent="0.25">
      <c r="A93" s="942" t="s">
        <v>705</v>
      </c>
      <c r="B93" s="942"/>
      <c r="C93" s="561">
        <f>SUM(C82:C92)</f>
        <v>0</v>
      </c>
      <c r="D93" s="561">
        <f>SUM(D82:D92)</f>
        <v>0</v>
      </c>
      <c r="E93" s="561">
        <f>SUM(E82:E92)</f>
        <v>0</v>
      </c>
      <c r="F93" s="561">
        <f>SUM(F82:F92)</f>
        <v>0</v>
      </c>
      <c r="G93" s="562">
        <f>SUM(G82:G92)</f>
        <v>0</v>
      </c>
    </row>
    <row r="94" spans="1:7" ht="2.4500000000000002" customHeight="1" x14ac:dyDescent="0.25">
      <c r="A94" s="563"/>
      <c r="B94" s="537"/>
      <c r="C94" s="531"/>
      <c r="D94" s="537"/>
      <c r="E94" s="537"/>
      <c r="F94" s="530"/>
      <c r="G94" s="530"/>
    </row>
    <row r="95" spans="1:7" ht="7.5" customHeight="1" x14ac:dyDescent="0.25">
      <c r="A95" s="941" t="s">
        <v>765</v>
      </c>
      <c r="B95" s="941"/>
      <c r="C95" s="896" t="s">
        <v>766</v>
      </c>
      <c r="D95" s="896"/>
      <c r="E95" s="896"/>
      <c r="F95" s="896"/>
      <c r="G95" s="896"/>
    </row>
    <row r="96" spans="1:7" ht="7.5" customHeight="1" x14ac:dyDescent="0.25">
      <c r="A96" s="941"/>
      <c r="B96" s="941"/>
      <c r="C96" s="896"/>
      <c r="D96" s="896"/>
      <c r="E96" s="896"/>
      <c r="F96" s="896"/>
      <c r="G96" s="896"/>
    </row>
    <row r="97" spans="1:7" ht="15" customHeight="1" x14ac:dyDescent="0.25">
      <c r="A97" s="941"/>
      <c r="B97" s="941"/>
      <c r="C97" s="897" t="s">
        <v>708</v>
      </c>
      <c r="D97" s="898" t="s">
        <v>709</v>
      </c>
      <c r="E97" s="898"/>
      <c r="F97" s="898" t="s">
        <v>710</v>
      </c>
      <c r="G97" s="898"/>
    </row>
    <row r="98" spans="1:7" ht="15" customHeight="1" x14ac:dyDescent="0.25">
      <c r="A98" s="564" t="s">
        <v>767</v>
      </c>
      <c r="B98" s="564"/>
      <c r="C98" s="897"/>
      <c r="D98" s="898"/>
      <c r="E98" s="898"/>
      <c r="F98" s="898"/>
      <c r="G98" s="898"/>
    </row>
    <row r="99" spans="1:7" ht="15" customHeight="1" x14ac:dyDescent="0.25">
      <c r="A99" s="518"/>
      <c r="B99" s="518"/>
      <c r="C99" s="508"/>
      <c r="D99" s="899" t="s">
        <v>711</v>
      </c>
      <c r="E99" s="899"/>
      <c r="F99" s="937"/>
      <c r="G99" s="937"/>
    </row>
    <row r="100" spans="1:7" ht="15" customHeight="1" x14ac:dyDescent="0.25">
      <c r="A100" s="893" t="s">
        <v>712</v>
      </c>
      <c r="B100" s="893"/>
      <c r="C100" s="510"/>
      <c r="D100" s="903"/>
      <c r="E100" s="903"/>
      <c r="F100" s="903"/>
      <c r="G100" s="903"/>
    </row>
    <row r="101" spans="1:7" ht="15" customHeight="1" x14ac:dyDescent="0.25">
      <c r="A101" s="891" t="s">
        <v>713</v>
      </c>
      <c r="B101" s="891"/>
      <c r="C101" s="511"/>
      <c r="D101" s="901"/>
      <c r="E101" s="901"/>
      <c r="F101" s="901"/>
      <c r="G101" s="901"/>
    </row>
    <row r="102" spans="1:7" ht="15" customHeight="1" x14ac:dyDescent="0.25">
      <c r="A102" s="891" t="s">
        <v>714</v>
      </c>
      <c r="B102" s="891"/>
      <c r="C102" s="511"/>
      <c r="D102" s="901"/>
      <c r="E102" s="901"/>
      <c r="F102" s="901"/>
      <c r="G102" s="901"/>
    </row>
    <row r="103" spans="1:7" ht="15" customHeight="1" x14ac:dyDescent="0.25">
      <c r="A103" s="891" t="s">
        <v>715</v>
      </c>
      <c r="B103" s="891"/>
      <c r="C103" s="511"/>
      <c r="D103" s="901"/>
      <c r="E103" s="901"/>
      <c r="F103" s="901"/>
      <c r="G103" s="901"/>
    </row>
    <row r="104" spans="1:7" ht="15" customHeight="1" x14ac:dyDescent="0.25">
      <c r="A104" s="891" t="s">
        <v>716</v>
      </c>
      <c r="B104" s="891"/>
      <c r="C104" s="511"/>
      <c r="D104" s="901"/>
      <c r="E104" s="901"/>
      <c r="F104" s="901"/>
      <c r="G104" s="901"/>
    </row>
    <row r="105" spans="1:7" ht="15" customHeight="1" x14ac:dyDescent="0.25">
      <c r="A105" s="891" t="s">
        <v>717</v>
      </c>
      <c r="B105" s="891"/>
      <c r="C105" s="511"/>
      <c r="D105" s="901"/>
      <c r="E105" s="901"/>
      <c r="F105" s="901"/>
      <c r="G105" s="901"/>
    </row>
    <row r="106" spans="1:7" ht="15" customHeight="1" x14ac:dyDescent="0.25">
      <c r="A106" s="891" t="s">
        <v>718</v>
      </c>
      <c r="B106" s="891"/>
      <c r="C106" s="511"/>
      <c r="D106" s="901"/>
      <c r="E106" s="901"/>
      <c r="F106" s="901"/>
      <c r="G106" s="901"/>
    </row>
    <row r="107" spans="1:7" ht="15" customHeight="1" x14ac:dyDescent="0.25">
      <c r="A107" s="891" t="s">
        <v>719</v>
      </c>
      <c r="B107" s="891"/>
      <c r="C107" s="511"/>
      <c r="D107" s="901"/>
      <c r="E107" s="901"/>
      <c r="F107" s="901"/>
      <c r="G107" s="901"/>
    </row>
    <row r="108" spans="1:7" ht="15" customHeight="1" x14ac:dyDescent="0.25">
      <c r="A108" s="891" t="s">
        <v>720</v>
      </c>
      <c r="B108" s="891"/>
      <c r="C108" s="511"/>
      <c r="D108" s="901"/>
      <c r="E108" s="901"/>
      <c r="F108" s="901"/>
      <c r="G108" s="901"/>
    </row>
    <row r="109" spans="1:7" ht="15" customHeight="1" x14ac:dyDescent="0.25">
      <c r="A109" s="891" t="s">
        <v>721</v>
      </c>
      <c r="B109" s="891"/>
      <c r="C109" s="511"/>
      <c r="D109" s="901"/>
      <c r="E109" s="901"/>
      <c r="F109" s="901"/>
      <c r="G109" s="901"/>
    </row>
    <row r="110" spans="1:7" ht="15" customHeight="1" x14ac:dyDescent="0.25">
      <c r="A110" s="891" t="s">
        <v>722</v>
      </c>
      <c r="B110" s="891"/>
      <c r="C110" s="511"/>
      <c r="D110" s="901"/>
      <c r="E110" s="901"/>
      <c r="F110" s="901"/>
      <c r="G110" s="901"/>
    </row>
    <row r="111" spans="1:7" ht="15" customHeight="1" x14ac:dyDescent="0.25">
      <c r="A111" s="940" t="s">
        <v>723</v>
      </c>
      <c r="B111" s="940"/>
      <c r="C111" s="565">
        <f>SUM(C100:C110)</f>
        <v>0</v>
      </c>
      <c r="D111" s="932">
        <f>SUM(D100:D110)</f>
        <v>0</v>
      </c>
      <c r="E111" s="932"/>
      <c r="F111" s="932">
        <f>SUM(F100:F110)</f>
        <v>0</v>
      </c>
      <c r="G111" s="932"/>
    </row>
    <row r="112" spans="1:7" ht="2.4500000000000002" customHeight="1" x14ac:dyDescent="0.25">
      <c r="A112" s="537"/>
      <c r="B112" s="537"/>
      <c r="C112" s="537"/>
      <c r="D112" s="537"/>
      <c r="E112" s="537"/>
      <c r="F112" s="557"/>
      <c r="G112" s="530"/>
    </row>
    <row r="113" spans="1:7" ht="15" customHeight="1" x14ac:dyDescent="0.25">
      <c r="A113" s="898" t="s">
        <v>513</v>
      </c>
      <c r="B113" s="898"/>
      <c r="C113" s="896" t="s">
        <v>725</v>
      </c>
      <c r="D113" s="896"/>
      <c r="E113" s="896"/>
      <c r="F113" s="896"/>
      <c r="G113" s="896"/>
    </row>
    <row r="114" spans="1:7" ht="15" customHeight="1" x14ac:dyDescent="0.25">
      <c r="A114" s="938" t="s">
        <v>768</v>
      </c>
      <c r="B114" s="938"/>
      <c r="C114" s="896"/>
      <c r="D114" s="896"/>
      <c r="E114" s="896"/>
      <c r="F114" s="896"/>
      <c r="G114" s="896"/>
    </row>
    <row r="115" spans="1:7" ht="15" customHeight="1" x14ac:dyDescent="0.25">
      <c r="A115" s="939" t="s">
        <v>769</v>
      </c>
      <c r="B115" s="939"/>
      <c r="C115" s="897" t="s">
        <v>708</v>
      </c>
      <c r="D115" s="898" t="s">
        <v>709</v>
      </c>
      <c r="E115" s="898"/>
      <c r="F115" s="898" t="s">
        <v>710</v>
      </c>
      <c r="G115" s="898"/>
    </row>
    <row r="116" spans="1:7" ht="15" customHeight="1" x14ac:dyDescent="0.25">
      <c r="A116" s="938"/>
      <c r="B116" s="938"/>
      <c r="C116" s="897"/>
      <c r="D116" s="898"/>
      <c r="E116" s="898"/>
      <c r="F116" s="898"/>
      <c r="G116" s="898"/>
    </row>
    <row r="117" spans="1:7" ht="15" customHeight="1" x14ac:dyDescent="0.25">
      <c r="A117" s="518"/>
      <c r="B117" s="566"/>
      <c r="C117" s="508"/>
      <c r="D117" s="899" t="s">
        <v>726</v>
      </c>
      <c r="E117" s="899"/>
      <c r="F117" s="937"/>
      <c r="G117" s="937"/>
    </row>
    <row r="118" spans="1:7" ht="15" customHeight="1" x14ac:dyDescent="0.25">
      <c r="A118" s="893" t="s">
        <v>727</v>
      </c>
      <c r="B118" s="893"/>
      <c r="C118" s="513"/>
      <c r="D118" s="894"/>
      <c r="E118" s="894"/>
      <c r="F118" s="894"/>
      <c r="G118" s="894"/>
    </row>
    <row r="119" spans="1:7" ht="15" customHeight="1" x14ac:dyDescent="0.25">
      <c r="A119" s="891" t="s">
        <v>728</v>
      </c>
      <c r="B119" s="891"/>
      <c r="C119" s="514"/>
      <c r="D119" s="892"/>
      <c r="E119" s="892"/>
      <c r="F119" s="892"/>
      <c r="G119" s="892"/>
    </row>
    <row r="120" spans="1:7" ht="15" customHeight="1" x14ac:dyDescent="0.25">
      <c r="A120" s="891" t="s">
        <v>729</v>
      </c>
      <c r="B120" s="891"/>
      <c r="C120" s="514"/>
      <c r="D120" s="892"/>
      <c r="E120" s="892"/>
      <c r="F120" s="892"/>
      <c r="G120" s="892"/>
    </row>
    <row r="121" spans="1:7" ht="15" customHeight="1" x14ac:dyDescent="0.25">
      <c r="A121" s="891" t="s">
        <v>730</v>
      </c>
      <c r="B121" s="891"/>
      <c r="C121" s="514"/>
      <c r="D121" s="892"/>
      <c r="E121" s="892"/>
      <c r="F121" s="892"/>
      <c r="G121" s="892"/>
    </row>
    <row r="122" spans="1:7" ht="15" customHeight="1" x14ac:dyDescent="0.25">
      <c r="A122" s="891" t="s">
        <v>731</v>
      </c>
      <c r="B122" s="891"/>
      <c r="C122" s="514"/>
      <c r="D122" s="892"/>
      <c r="E122" s="892"/>
      <c r="F122" s="892"/>
      <c r="G122" s="892"/>
    </row>
    <row r="123" spans="1:7" ht="15" customHeight="1" x14ac:dyDescent="0.25">
      <c r="A123" s="891" t="s">
        <v>732</v>
      </c>
      <c r="B123" s="891"/>
      <c r="C123" s="514"/>
      <c r="D123" s="892"/>
      <c r="E123" s="892"/>
      <c r="F123" s="892"/>
      <c r="G123" s="892"/>
    </row>
    <row r="124" spans="1:7" ht="15" customHeight="1" x14ac:dyDescent="0.25">
      <c r="A124" s="891" t="s">
        <v>733</v>
      </c>
      <c r="B124" s="891"/>
      <c r="C124" s="514"/>
      <c r="D124" s="892"/>
      <c r="E124" s="892"/>
      <c r="F124" s="892"/>
      <c r="G124" s="892"/>
    </row>
    <row r="125" spans="1:7" ht="15" customHeight="1" x14ac:dyDescent="0.25">
      <c r="A125" s="891" t="s">
        <v>734</v>
      </c>
      <c r="B125" s="891"/>
      <c r="C125" s="514"/>
      <c r="D125" s="892"/>
      <c r="E125" s="892"/>
      <c r="F125" s="892"/>
      <c r="G125" s="892"/>
    </row>
    <row r="126" spans="1:7" ht="15" customHeight="1" x14ac:dyDescent="0.25">
      <c r="A126" s="891" t="s">
        <v>735</v>
      </c>
      <c r="B126" s="891"/>
      <c r="C126" s="514"/>
      <c r="D126" s="892"/>
      <c r="E126" s="892"/>
      <c r="F126" s="892"/>
      <c r="G126" s="892"/>
    </row>
    <row r="127" spans="1:7" ht="15" customHeight="1" x14ac:dyDescent="0.25">
      <c r="A127" s="891" t="s">
        <v>736</v>
      </c>
      <c r="B127" s="891"/>
      <c r="C127" s="514"/>
      <c r="D127" s="892"/>
      <c r="E127" s="892"/>
      <c r="F127" s="892"/>
      <c r="G127" s="892"/>
    </row>
    <row r="128" spans="1:7" ht="15" customHeight="1" x14ac:dyDescent="0.25">
      <c r="A128" s="931" t="s">
        <v>737</v>
      </c>
      <c r="B128" s="931"/>
      <c r="C128" s="565">
        <f>SUM(C118:C127)</f>
        <v>0</v>
      </c>
      <c r="D128" s="932">
        <f>SUM(D118:D127)</f>
        <v>0</v>
      </c>
      <c r="E128" s="932"/>
      <c r="F128" s="932">
        <f>SUM(F118:F127)</f>
        <v>0</v>
      </c>
      <c r="G128" s="932"/>
    </row>
    <row r="129" spans="1:7" ht="2.4500000000000002" customHeight="1" x14ac:dyDescent="0.25">
      <c r="A129" s="537"/>
      <c r="B129" s="548"/>
      <c r="C129" s="567"/>
      <c r="D129" s="537"/>
      <c r="E129" s="537"/>
      <c r="F129" s="530"/>
      <c r="G129" s="530"/>
    </row>
    <row r="130" spans="1:7" ht="15" customHeight="1" x14ac:dyDescent="0.25">
      <c r="A130" s="568" t="s">
        <v>661</v>
      </c>
      <c r="B130" s="933" t="s">
        <v>758</v>
      </c>
      <c r="C130" s="910" t="s">
        <v>352</v>
      </c>
      <c r="D130" s="934" t="s">
        <v>564</v>
      </c>
      <c r="E130" s="934"/>
      <c r="F130" s="934"/>
      <c r="G130" s="934"/>
    </row>
    <row r="131" spans="1:7" ht="30" customHeight="1" x14ac:dyDescent="0.25">
      <c r="A131" s="541" t="s">
        <v>738</v>
      </c>
      <c r="B131" s="933"/>
      <c r="C131" s="910"/>
      <c r="D131" s="540" t="s">
        <v>759</v>
      </c>
      <c r="E131" s="935" t="s">
        <v>760</v>
      </c>
      <c r="F131" s="935"/>
      <c r="G131" s="507" t="s">
        <v>31</v>
      </c>
    </row>
    <row r="132" spans="1:7" ht="14.1" customHeight="1" x14ac:dyDescent="0.25">
      <c r="A132" s="569"/>
      <c r="B132" s="933"/>
      <c r="C132" s="910"/>
      <c r="D132" s="536" t="s">
        <v>568</v>
      </c>
      <c r="E132" s="936" t="s">
        <v>116</v>
      </c>
      <c r="F132" s="936"/>
      <c r="G132" s="542" t="s">
        <v>761</v>
      </c>
    </row>
    <row r="133" spans="1:7" ht="14.1" customHeight="1" x14ac:dyDescent="0.25">
      <c r="A133" s="537" t="s">
        <v>743</v>
      </c>
      <c r="B133" s="445"/>
      <c r="C133" s="445"/>
      <c r="D133" s="501"/>
      <c r="E133" s="930"/>
      <c r="F133" s="930"/>
      <c r="G133" s="466">
        <f t="shared" ref="G133:G140" si="4">IF(C133="",0,IF(C133=0,0,(D133+E133)/C133))</f>
        <v>0</v>
      </c>
    </row>
    <row r="134" spans="1:7" ht="14.1" customHeight="1" x14ac:dyDescent="0.25">
      <c r="A134" s="537" t="s">
        <v>744</v>
      </c>
      <c r="B134" s="445"/>
      <c r="C134" s="445"/>
      <c r="D134" s="501"/>
      <c r="E134" s="930"/>
      <c r="F134" s="930"/>
      <c r="G134" s="466">
        <f t="shared" si="4"/>
        <v>0</v>
      </c>
    </row>
    <row r="135" spans="1:7" ht="14.1" customHeight="1" x14ac:dyDescent="0.25">
      <c r="A135" s="537" t="s">
        <v>745</v>
      </c>
      <c r="B135" s="445"/>
      <c r="C135" s="445"/>
      <c r="D135" s="501"/>
      <c r="E135" s="930"/>
      <c r="F135" s="930"/>
      <c r="G135" s="466">
        <f t="shared" si="4"/>
        <v>0</v>
      </c>
    </row>
    <row r="136" spans="1:7" ht="14.1" customHeight="1" x14ac:dyDescent="0.25">
      <c r="A136" s="537" t="s">
        <v>746</v>
      </c>
      <c r="B136" s="445"/>
      <c r="C136" s="445"/>
      <c r="D136" s="501"/>
      <c r="E136" s="930"/>
      <c r="F136" s="930"/>
      <c r="G136" s="466">
        <f t="shared" si="4"/>
        <v>0</v>
      </c>
    </row>
    <row r="137" spans="1:7" ht="14.1" customHeight="1" x14ac:dyDescent="0.25">
      <c r="A137" s="537" t="s">
        <v>747</v>
      </c>
      <c r="B137" s="445"/>
      <c r="C137" s="445"/>
      <c r="D137" s="501"/>
      <c r="E137" s="930"/>
      <c r="F137" s="930"/>
      <c r="G137" s="466">
        <f t="shared" si="4"/>
        <v>0</v>
      </c>
    </row>
    <row r="138" spans="1:7" ht="14.1" customHeight="1" x14ac:dyDescent="0.25">
      <c r="A138" s="537" t="s">
        <v>748</v>
      </c>
      <c r="B138" s="445"/>
      <c r="C138" s="445"/>
      <c r="D138" s="501"/>
      <c r="E138" s="930"/>
      <c r="F138" s="930"/>
      <c r="G138" s="466">
        <f t="shared" si="4"/>
        <v>0</v>
      </c>
    </row>
    <row r="139" spans="1:7" ht="14.1" customHeight="1" x14ac:dyDescent="0.25">
      <c r="A139" s="567" t="s">
        <v>749</v>
      </c>
      <c r="B139" s="520"/>
      <c r="C139" s="520"/>
      <c r="D139" s="501"/>
      <c r="E139" s="930"/>
      <c r="F139" s="930"/>
      <c r="G139" s="466">
        <f t="shared" si="4"/>
        <v>0</v>
      </c>
    </row>
    <row r="140" spans="1:7" ht="14.1" customHeight="1" x14ac:dyDescent="0.25">
      <c r="A140" s="539" t="s">
        <v>185</v>
      </c>
      <c r="B140" s="447">
        <f>SUM(B133:B139)</f>
        <v>0</v>
      </c>
      <c r="C140" s="447">
        <f>SUM(C133:C139)</f>
        <v>0</v>
      </c>
      <c r="D140" s="447">
        <f>SUM(D133:D139)</f>
        <v>0</v>
      </c>
      <c r="E140" s="916">
        <f>SUM(E133:E139)</f>
        <v>0</v>
      </c>
      <c r="F140" s="916"/>
      <c r="G140" s="570">
        <f t="shared" si="4"/>
        <v>0</v>
      </c>
    </row>
    <row r="141" spans="1:7" ht="14.1" customHeight="1" x14ac:dyDescent="0.25">
      <c r="A141" s="571" t="s">
        <v>140</v>
      </c>
      <c r="B141" s="572"/>
      <c r="C141" s="572"/>
      <c r="D141" s="573"/>
      <c r="E141" s="573"/>
      <c r="F141" s="574"/>
      <c r="G141" s="574"/>
    </row>
    <row r="142" spans="1:7" ht="14.1" customHeight="1" x14ac:dyDescent="0.25">
      <c r="A142" s="537" t="s">
        <v>750</v>
      </c>
      <c r="B142" s="575"/>
      <c r="C142" s="575"/>
      <c r="D142" s="575"/>
      <c r="E142" s="575"/>
      <c r="F142" s="576"/>
      <c r="G142" s="576"/>
    </row>
    <row r="143" spans="1:7" ht="14.1" customHeight="1" x14ac:dyDescent="0.25">
      <c r="A143" s="577" t="s">
        <v>751</v>
      </c>
      <c r="B143" s="537"/>
      <c r="C143" s="537"/>
      <c r="D143" s="537"/>
      <c r="E143" s="537"/>
      <c r="F143" s="557"/>
      <c r="G143" s="557"/>
    </row>
    <row r="144" spans="1:7" ht="14.1" customHeight="1" x14ac:dyDescent="0.25">
      <c r="A144" s="577" t="s">
        <v>752</v>
      </c>
      <c r="B144" s="537"/>
      <c r="C144" s="537"/>
      <c r="D144" s="537"/>
      <c r="E144" s="537"/>
      <c r="F144" s="557"/>
      <c r="G144" s="557"/>
    </row>
    <row r="145" spans="1:7" ht="14.1" customHeight="1" x14ac:dyDescent="0.25">
      <c r="A145" s="578" t="s">
        <v>753</v>
      </c>
      <c r="B145" s="529"/>
      <c r="C145" s="529"/>
      <c r="D145" s="537"/>
      <c r="E145" s="537"/>
      <c r="F145" s="557"/>
      <c r="G145" s="557"/>
    </row>
  </sheetData>
  <sheetProtection password="DA51" sheet="1" formatColumns="0" formatRows="0" selectLockedCells="1"/>
  <mergeCells count="234">
    <mergeCell ref="A1:G1"/>
    <mergeCell ref="A3:G3"/>
    <mergeCell ref="A4:G4"/>
    <mergeCell ref="A5:G5"/>
    <mergeCell ref="A6:G6"/>
    <mergeCell ref="A7:G7"/>
    <mergeCell ref="A10:A12"/>
    <mergeCell ref="B10:B12"/>
    <mergeCell ref="C10:C11"/>
    <mergeCell ref="D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6:A47"/>
    <mergeCell ref="B46:B48"/>
    <mergeCell ref="C46:C47"/>
    <mergeCell ref="D46:G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A58:B58"/>
    <mergeCell ref="A59:A61"/>
    <mergeCell ref="B59:B61"/>
    <mergeCell ref="C59:C61"/>
    <mergeCell ref="D59:G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A74:E74"/>
    <mergeCell ref="F74:G74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5:B97"/>
    <mergeCell ref="C95:G96"/>
    <mergeCell ref="C97:C98"/>
    <mergeCell ref="D97:E98"/>
    <mergeCell ref="F97:G98"/>
    <mergeCell ref="D99:E99"/>
    <mergeCell ref="F99:G99"/>
    <mergeCell ref="A100:B100"/>
    <mergeCell ref="D100:E100"/>
    <mergeCell ref="F100:G100"/>
    <mergeCell ref="A101:B101"/>
    <mergeCell ref="D101:E101"/>
    <mergeCell ref="F101:G101"/>
    <mergeCell ref="A102:B102"/>
    <mergeCell ref="D102:E102"/>
    <mergeCell ref="F102:G102"/>
    <mergeCell ref="A103:B103"/>
    <mergeCell ref="D103:E103"/>
    <mergeCell ref="F103:G103"/>
    <mergeCell ref="A104:B104"/>
    <mergeCell ref="D104:E104"/>
    <mergeCell ref="F104:G104"/>
    <mergeCell ref="A105:B105"/>
    <mergeCell ref="D105:E105"/>
    <mergeCell ref="F105:G105"/>
    <mergeCell ref="A106:B106"/>
    <mergeCell ref="D106:E106"/>
    <mergeCell ref="F106:G106"/>
    <mergeCell ref="A107:B107"/>
    <mergeCell ref="D107:E107"/>
    <mergeCell ref="F107:G107"/>
    <mergeCell ref="A108:B108"/>
    <mergeCell ref="D108:E108"/>
    <mergeCell ref="F108:G108"/>
    <mergeCell ref="A109:B109"/>
    <mergeCell ref="D109:E109"/>
    <mergeCell ref="F109:G109"/>
    <mergeCell ref="A110:B110"/>
    <mergeCell ref="D110:E110"/>
    <mergeCell ref="F110:G110"/>
    <mergeCell ref="A111:B111"/>
    <mergeCell ref="D111:E111"/>
    <mergeCell ref="F111:G111"/>
    <mergeCell ref="A113:B113"/>
    <mergeCell ref="C113:G114"/>
    <mergeCell ref="A114:B114"/>
    <mergeCell ref="A115:B115"/>
    <mergeCell ref="C115:C116"/>
    <mergeCell ref="D115:E116"/>
    <mergeCell ref="F115:G116"/>
    <mergeCell ref="A116:B116"/>
    <mergeCell ref="D117:E117"/>
    <mergeCell ref="F117:G117"/>
    <mergeCell ref="A118:B118"/>
    <mergeCell ref="D118:E118"/>
    <mergeCell ref="F118:G118"/>
    <mergeCell ref="A119:B119"/>
    <mergeCell ref="D119:E119"/>
    <mergeCell ref="F119:G119"/>
    <mergeCell ref="A120:B120"/>
    <mergeCell ref="D120:E120"/>
    <mergeCell ref="F120:G120"/>
    <mergeCell ref="A121:B121"/>
    <mergeCell ref="D121:E121"/>
    <mergeCell ref="F121:G121"/>
    <mergeCell ref="A122:B122"/>
    <mergeCell ref="D122:E122"/>
    <mergeCell ref="F122:G122"/>
    <mergeCell ref="A123:B123"/>
    <mergeCell ref="D123:E123"/>
    <mergeCell ref="F123:G123"/>
    <mergeCell ref="A124:B124"/>
    <mergeCell ref="D124:E124"/>
    <mergeCell ref="F124:G124"/>
    <mergeCell ref="A125:B125"/>
    <mergeCell ref="D125:E125"/>
    <mergeCell ref="F125:G125"/>
    <mergeCell ref="A126:B126"/>
    <mergeCell ref="D126:E126"/>
    <mergeCell ref="F126:G126"/>
    <mergeCell ref="A127:B127"/>
    <mergeCell ref="D127:E127"/>
    <mergeCell ref="F127:G127"/>
    <mergeCell ref="A128:B128"/>
    <mergeCell ref="D128:E128"/>
    <mergeCell ref="F128:G128"/>
    <mergeCell ref="B130:B132"/>
    <mergeCell ref="C130:C132"/>
    <mergeCell ref="D130:G130"/>
    <mergeCell ref="E131:F131"/>
    <mergeCell ref="E132:F132"/>
    <mergeCell ref="E139:F139"/>
    <mergeCell ref="E140:F140"/>
    <mergeCell ref="E133:F133"/>
    <mergeCell ref="E134:F134"/>
    <mergeCell ref="E135:F135"/>
    <mergeCell ref="E136:F136"/>
    <mergeCell ref="E137:F137"/>
    <mergeCell ref="E138:F138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opLeftCell="A10" workbookViewId="0">
      <selection activeCell="A7" sqref="A7:G7"/>
    </sheetView>
  </sheetViews>
  <sheetFormatPr defaultRowHeight="15" x14ac:dyDescent="0.25"/>
  <cols>
    <col min="1" max="1" width="73" customWidth="1"/>
    <col min="2" max="3" width="8.7109375" customWidth="1"/>
    <col min="4" max="7" width="16.7109375" customWidth="1"/>
  </cols>
  <sheetData>
    <row r="1" spans="1:7" ht="15" customHeight="1" x14ac:dyDescent="0.25">
      <c r="A1" s="964" t="s">
        <v>770</v>
      </c>
      <c r="B1" s="964"/>
      <c r="C1" s="964"/>
      <c r="D1" s="964"/>
      <c r="E1" s="964"/>
      <c r="F1" s="964"/>
      <c r="G1" s="964"/>
    </row>
    <row r="2" spans="1:7" ht="2.4500000000000002" customHeight="1" x14ac:dyDescent="0.25">
      <c r="A2" s="426"/>
      <c r="B2" s="426"/>
      <c r="C2" s="426"/>
      <c r="D2" s="426"/>
      <c r="E2" s="426"/>
      <c r="F2" s="460"/>
      <c r="G2" s="460"/>
    </row>
    <row r="3" spans="1:7" ht="15" customHeight="1" x14ac:dyDescent="0.25">
      <c r="A3" s="927" t="s">
        <v>923</v>
      </c>
      <c r="B3" s="927"/>
      <c r="C3" s="927"/>
      <c r="D3" s="927"/>
      <c r="E3" s="927"/>
      <c r="F3" s="927"/>
      <c r="G3" s="927"/>
    </row>
    <row r="4" spans="1:7" ht="15" customHeight="1" x14ac:dyDescent="0.25">
      <c r="A4" s="928" t="s">
        <v>1</v>
      </c>
      <c r="B4" s="928"/>
      <c r="C4" s="928"/>
      <c r="D4" s="928"/>
      <c r="E4" s="928"/>
      <c r="F4" s="928"/>
      <c r="G4" s="928"/>
    </row>
    <row r="5" spans="1:7" ht="15" customHeight="1" x14ac:dyDescent="0.25">
      <c r="A5" s="929" t="s">
        <v>628</v>
      </c>
      <c r="B5" s="929"/>
      <c r="C5" s="929"/>
      <c r="D5" s="929"/>
      <c r="E5" s="929"/>
      <c r="F5" s="929"/>
      <c r="G5" s="929"/>
    </row>
    <row r="6" spans="1:7" ht="15" customHeight="1" x14ac:dyDescent="0.25">
      <c r="A6" s="928" t="s">
        <v>22</v>
      </c>
      <c r="B6" s="928"/>
      <c r="C6" s="928"/>
      <c r="D6" s="928"/>
      <c r="E6" s="928"/>
      <c r="F6" s="928"/>
      <c r="G6" s="928"/>
    </row>
    <row r="7" spans="1:7" ht="15" customHeight="1" x14ac:dyDescent="0.25">
      <c r="A7" s="927" t="s">
        <v>940</v>
      </c>
      <c r="B7" s="927"/>
      <c r="C7" s="927"/>
      <c r="D7" s="927"/>
      <c r="E7" s="927"/>
      <c r="F7" s="927"/>
      <c r="G7" s="927"/>
    </row>
    <row r="8" spans="1:7" ht="2.4500000000000002" customHeight="1" x14ac:dyDescent="0.25">
      <c r="A8" s="426"/>
      <c r="B8" s="426"/>
      <c r="C8" s="426"/>
      <c r="D8" s="426"/>
      <c r="E8" s="426"/>
      <c r="F8" s="460"/>
      <c r="G8" s="460"/>
    </row>
    <row r="9" spans="1:7" ht="15" customHeight="1" x14ac:dyDescent="0.25">
      <c r="A9" s="455" t="s">
        <v>629</v>
      </c>
      <c r="B9" s="429"/>
      <c r="C9" s="429"/>
      <c r="D9" s="429"/>
      <c r="E9" s="460"/>
      <c r="F9" s="460"/>
      <c r="G9" s="430">
        <v>1</v>
      </c>
    </row>
    <row r="10" spans="1:7" ht="15" customHeight="1" x14ac:dyDescent="0.25">
      <c r="A10" s="962" t="s">
        <v>771</v>
      </c>
      <c r="B10" s="910" t="s">
        <v>772</v>
      </c>
      <c r="C10" s="910"/>
      <c r="D10" s="890" t="s">
        <v>109</v>
      </c>
      <c r="E10" s="890"/>
      <c r="F10" s="890" t="s">
        <v>110</v>
      </c>
      <c r="G10" s="890"/>
    </row>
    <row r="11" spans="1:7" ht="15" customHeight="1" x14ac:dyDescent="0.25">
      <c r="A11" s="962"/>
      <c r="B11" s="910"/>
      <c r="C11" s="910"/>
      <c r="D11" s="432" t="s">
        <v>32</v>
      </c>
      <c r="E11" s="461" t="s">
        <v>31</v>
      </c>
      <c r="F11" s="432" t="s">
        <v>32</v>
      </c>
      <c r="G11" s="461" t="s">
        <v>31</v>
      </c>
    </row>
    <row r="12" spans="1:7" ht="15" customHeight="1" x14ac:dyDescent="0.25">
      <c r="A12" s="462" t="s">
        <v>662</v>
      </c>
      <c r="B12" s="910"/>
      <c r="C12" s="910"/>
      <c r="D12" s="438" t="s">
        <v>34</v>
      </c>
      <c r="E12" s="463" t="s">
        <v>773</v>
      </c>
      <c r="F12" s="438" t="s">
        <v>36</v>
      </c>
      <c r="G12" s="463" t="s">
        <v>774</v>
      </c>
    </row>
    <row r="13" spans="1:7" ht="15" customHeight="1" x14ac:dyDescent="0.25">
      <c r="A13" s="464" t="s">
        <v>665</v>
      </c>
      <c r="B13" s="963">
        <f>SUM(B14:B16)</f>
        <v>0</v>
      </c>
      <c r="C13" s="963"/>
      <c r="D13" s="465">
        <f>SUM(D14:D16)</f>
        <v>0</v>
      </c>
      <c r="E13" s="579">
        <f t="shared" ref="E13:E21" si="0">IF($B13="",0,IF($B13=0,0,D13/$B13))</f>
        <v>0</v>
      </c>
      <c r="F13" s="465">
        <f>SUM(F14:F16)</f>
        <v>0</v>
      </c>
      <c r="G13" s="580">
        <f t="shared" ref="G13:G21" si="1">IF($B13="",0,IF($B13=0,0,F13/$B13))</f>
        <v>0</v>
      </c>
    </row>
    <row r="14" spans="1:7" ht="15" customHeight="1" x14ac:dyDescent="0.25">
      <c r="A14" s="450" t="s">
        <v>354</v>
      </c>
      <c r="B14" s="960"/>
      <c r="C14" s="960"/>
      <c r="D14" s="467"/>
      <c r="E14" s="581">
        <f t="shared" si="0"/>
        <v>0</v>
      </c>
      <c r="F14" s="467"/>
      <c r="G14" s="442">
        <f t="shared" si="1"/>
        <v>0</v>
      </c>
    </row>
    <row r="15" spans="1:7" ht="15" customHeight="1" x14ac:dyDescent="0.25">
      <c r="A15" s="450" t="s">
        <v>666</v>
      </c>
      <c r="B15" s="960"/>
      <c r="C15" s="960"/>
      <c r="D15" s="467"/>
      <c r="E15" s="581">
        <f t="shared" si="0"/>
        <v>0</v>
      </c>
      <c r="F15" s="467"/>
      <c r="G15" s="442">
        <f t="shared" si="1"/>
        <v>0</v>
      </c>
    </row>
    <row r="16" spans="1:7" ht="15" customHeight="1" x14ac:dyDescent="0.25">
      <c r="A16" s="450" t="s">
        <v>356</v>
      </c>
      <c r="B16" s="960"/>
      <c r="C16" s="960"/>
      <c r="D16" s="467"/>
      <c r="E16" s="581">
        <f t="shared" si="0"/>
        <v>0</v>
      </c>
      <c r="F16" s="467"/>
      <c r="G16" s="442">
        <f t="shared" si="1"/>
        <v>0</v>
      </c>
    </row>
    <row r="17" spans="1:7" ht="15" customHeight="1" x14ac:dyDescent="0.25">
      <c r="A17" s="450" t="s">
        <v>570</v>
      </c>
      <c r="B17" s="918">
        <f>SUM(B18:B20)</f>
        <v>0</v>
      </c>
      <c r="C17" s="918"/>
      <c r="D17" s="441">
        <f>SUM(D18:D20)</f>
        <v>0</v>
      </c>
      <c r="E17" s="581">
        <f t="shared" si="0"/>
        <v>0</v>
      </c>
      <c r="F17" s="441">
        <f>SUM(F18:F20)</f>
        <v>0</v>
      </c>
      <c r="G17" s="442">
        <f t="shared" si="1"/>
        <v>0</v>
      </c>
    </row>
    <row r="18" spans="1:7" ht="15" customHeight="1" x14ac:dyDescent="0.25">
      <c r="A18" s="426" t="s">
        <v>667</v>
      </c>
      <c r="B18" s="960"/>
      <c r="C18" s="960"/>
      <c r="D18" s="467"/>
      <c r="E18" s="581">
        <f t="shared" si="0"/>
        <v>0</v>
      </c>
      <c r="F18" s="467"/>
      <c r="G18" s="442">
        <f t="shared" si="1"/>
        <v>0</v>
      </c>
    </row>
    <row r="19" spans="1:7" ht="15" customHeight="1" x14ac:dyDescent="0.25">
      <c r="A19" s="426" t="s">
        <v>359</v>
      </c>
      <c r="B19" s="960"/>
      <c r="C19" s="960"/>
      <c r="D19" s="467"/>
      <c r="E19" s="581">
        <f t="shared" si="0"/>
        <v>0</v>
      </c>
      <c r="F19" s="467"/>
      <c r="G19" s="442">
        <f t="shared" si="1"/>
        <v>0</v>
      </c>
    </row>
    <row r="20" spans="1:7" ht="15" customHeight="1" x14ac:dyDescent="0.25">
      <c r="A20" s="426" t="s">
        <v>668</v>
      </c>
      <c r="B20" s="960"/>
      <c r="C20" s="960"/>
      <c r="D20" s="467"/>
      <c r="E20" s="582">
        <f t="shared" si="0"/>
        <v>0</v>
      </c>
      <c r="F20" s="467"/>
      <c r="G20" s="583">
        <f t="shared" si="1"/>
        <v>0</v>
      </c>
    </row>
    <row r="21" spans="1:7" ht="15" customHeight="1" x14ac:dyDescent="0.25">
      <c r="A21" s="468" t="s">
        <v>775</v>
      </c>
      <c r="B21" s="961">
        <f>+B17+B13</f>
        <v>0</v>
      </c>
      <c r="C21" s="961"/>
      <c r="D21" s="469">
        <f>+D17+D13</f>
        <v>0</v>
      </c>
      <c r="E21" s="470">
        <f t="shared" si="0"/>
        <v>0</v>
      </c>
      <c r="F21" s="469">
        <f>+F17+F13</f>
        <v>0</v>
      </c>
      <c r="G21" s="449">
        <f t="shared" si="1"/>
        <v>0</v>
      </c>
    </row>
    <row r="22" spans="1:7" ht="2.4500000000000002" customHeight="1" x14ac:dyDescent="0.25">
      <c r="A22" s="912"/>
      <c r="B22" s="912"/>
      <c r="C22" s="450"/>
      <c r="D22" s="450"/>
      <c r="E22" s="450"/>
      <c r="F22" s="460"/>
      <c r="G22" s="460"/>
    </row>
    <row r="23" spans="1:7" ht="15" customHeight="1" x14ac:dyDescent="0.25">
      <c r="A23" s="913" t="s">
        <v>670</v>
      </c>
      <c r="B23" s="913"/>
      <c r="C23" s="913"/>
      <c r="D23" s="890" t="s">
        <v>109</v>
      </c>
      <c r="E23" s="890"/>
      <c r="F23" s="890" t="s">
        <v>110</v>
      </c>
      <c r="G23" s="890"/>
    </row>
    <row r="24" spans="1:7" ht="15" customHeight="1" x14ac:dyDescent="0.25">
      <c r="A24" s="913"/>
      <c r="B24" s="913"/>
      <c r="C24" s="913"/>
      <c r="D24" s="432" t="s">
        <v>32</v>
      </c>
      <c r="E24" s="461" t="s">
        <v>31</v>
      </c>
      <c r="F24" s="432" t="s">
        <v>32</v>
      </c>
      <c r="G24" s="461" t="s">
        <v>31</v>
      </c>
    </row>
    <row r="25" spans="1:7" ht="15" customHeight="1" x14ac:dyDescent="0.25">
      <c r="A25" s="913"/>
      <c r="B25" s="913"/>
      <c r="C25" s="913"/>
      <c r="D25" s="438" t="s">
        <v>113</v>
      </c>
      <c r="E25" s="463" t="s">
        <v>776</v>
      </c>
      <c r="F25" s="438" t="s">
        <v>568</v>
      </c>
      <c r="G25" s="463" t="s">
        <v>777</v>
      </c>
    </row>
    <row r="26" spans="1:7" ht="15" customHeight="1" x14ac:dyDescent="0.25">
      <c r="A26" s="475" t="s">
        <v>675</v>
      </c>
      <c r="B26" s="960"/>
      <c r="C26" s="960"/>
      <c r="D26" s="467"/>
      <c r="E26" s="544">
        <f t="shared" ref="E26:E35" si="2">IF(E$21="",0,IF(E$21=0,0,D26/E$21))</f>
        <v>0</v>
      </c>
      <c r="F26" s="467"/>
      <c r="G26" s="584">
        <f t="shared" ref="G26:G35" si="3">IF(G$21="",0,IF(G$21=0,0,F26/G$21))</f>
        <v>0</v>
      </c>
    </row>
    <row r="27" spans="1:7" ht="15" customHeight="1" x14ac:dyDescent="0.25">
      <c r="A27" s="475" t="s">
        <v>676</v>
      </c>
      <c r="B27" s="918">
        <f>SUM(B28:B30)</f>
        <v>0</v>
      </c>
      <c r="C27" s="918"/>
      <c r="D27" s="441">
        <f>SUM(D28:D30)</f>
        <v>0</v>
      </c>
      <c r="E27" s="544">
        <f t="shared" si="2"/>
        <v>0</v>
      </c>
      <c r="F27" s="441">
        <f>SUM(F28:F30)</f>
        <v>0</v>
      </c>
      <c r="G27" s="584">
        <f t="shared" si="3"/>
        <v>0</v>
      </c>
    </row>
    <row r="28" spans="1:7" ht="15" customHeight="1" x14ac:dyDescent="0.25">
      <c r="A28" s="455" t="s">
        <v>677</v>
      </c>
      <c r="B28" s="960"/>
      <c r="C28" s="960"/>
      <c r="D28" s="467"/>
      <c r="E28" s="544">
        <f t="shared" si="2"/>
        <v>0</v>
      </c>
      <c r="F28" s="467"/>
      <c r="G28" s="584">
        <f t="shared" si="3"/>
        <v>0</v>
      </c>
    </row>
    <row r="29" spans="1:7" ht="15" customHeight="1" x14ac:dyDescent="0.25">
      <c r="A29" s="455" t="s">
        <v>678</v>
      </c>
      <c r="B29" s="960"/>
      <c r="C29" s="960"/>
      <c r="D29" s="467"/>
      <c r="E29" s="544">
        <f t="shared" si="2"/>
        <v>0</v>
      </c>
      <c r="F29" s="467"/>
      <c r="G29" s="584">
        <f t="shared" si="3"/>
        <v>0</v>
      </c>
    </row>
    <row r="30" spans="1:7" ht="15" customHeight="1" x14ac:dyDescent="0.25">
      <c r="A30" s="452" t="s">
        <v>679</v>
      </c>
      <c r="B30" s="960"/>
      <c r="C30" s="960"/>
      <c r="D30" s="454"/>
      <c r="E30" s="544">
        <f t="shared" si="2"/>
        <v>0</v>
      </c>
      <c r="F30" s="454"/>
      <c r="G30" s="584">
        <f t="shared" si="3"/>
        <v>0</v>
      </c>
    </row>
    <row r="31" spans="1:7" ht="15" customHeight="1" x14ac:dyDescent="0.25">
      <c r="A31" s="475" t="s">
        <v>680</v>
      </c>
      <c r="B31" s="960"/>
      <c r="C31" s="960"/>
      <c r="D31" s="454"/>
      <c r="E31" s="544">
        <f t="shared" si="2"/>
        <v>0</v>
      </c>
      <c r="F31" s="454"/>
      <c r="G31" s="584">
        <f t="shared" si="3"/>
        <v>0</v>
      </c>
    </row>
    <row r="32" spans="1:7" ht="30" customHeight="1" x14ac:dyDescent="0.25">
      <c r="A32" s="479" t="s">
        <v>778</v>
      </c>
      <c r="B32" s="960"/>
      <c r="C32" s="960"/>
      <c r="D32" s="454"/>
      <c r="E32" s="544">
        <f t="shared" si="2"/>
        <v>0</v>
      </c>
      <c r="F32" s="454"/>
      <c r="G32" s="584">
        <f t="shared" si="3"/>
        <v>0</v>
      </c>
    </row>
    <row r="33" spans="1:7" ht="15" customHeight="1" x14ac:dyDescent="0.25">
      <c r="A33" s="478" t="s">
        <v>779</v>
      </c>
      <c r="B33" s="960"/>
      <c r="C33" s="960"/>
      <c r="D33" s="454"/>
      <c r="E33" s="544">
        <f t="shared" si="2"/>
        <v>0</v>
      </c>
      <c r="F33" s="454"/>
      <c r="G33" s="584">
        <f t="shared" si="3"/>
        <v>0</v>
      </c>
    </row>
    <row r="34" spans="1:7" ht="30" customHeight="1" x14ac:dyDescent="0.25">
      <c r="A34" s="585" t="s">
        <v>780</v>
      </c>
      <c r="B34" s="960"/>
      <c r="C34" s="960"/>
      <c r="D34" s="454"/>
      <c r="E34" s="544">
        <f t="shared" si="2"/>
        <v>0</v>
      </c>
      <c r="F34" s="454"/>
      <c r="G34" s="584">
        <f t="shared" si="3"/>
        <v>0</v>
      </c>
    </row>
    <row r="35" spans="1:7" ht="15" customHeight="1" x14ac:dyDescent="0.25">
      <c r="A35" s="481" t="s">
        <v>781</v>
      </c>
      <c r="B35" s="961">
        <f>+B26+B27+B31+B32+B33+B34</f>
        <v>0</v>
      </c>
      <c r="C35" s="961"/>
      <c r="D35" s="482">
        <f>+D26+D27+D31+D32+D33+D34</f>
        <v>0</v>
      </c>
      <c r="E35" s="586">
        <f t="shared" si="2"/>
        <v>0</v>
      </c>
      <c r="F35" s="482">
        <f>+F26+F27+F31+F32+F33+F34</f>
        <v>0</v>
      </c>
      <c r="G35" s="546">
        <f t="shared" si="3"/>
        <v>0</v>
      </c>
    </row>
    <row r="36" spans="1:7" ht="2.4500000000000002" customHeight="1" x14ac:dyDescent="0.25">
      <c r="A36" s="483"/>
      <c r="B36" s="587"/>
      <c r="C36" s="483"/>
      <c r="D36" s="483"/>
      <c r="E36" s="483"/>
      <c r="F36" s="485"/>
      <c r="G36" s="486"/>
    </row>
    <row r="37" spans="1:7" ht="15" customHeight="1" x14ac:dyDescent="0.25">
      <c r="A37" s="559" t="s">
        <v>782</v>
      </c>
      <c r="B37" s="961">
        <f>+B21-B35</f>
        <v>0</v>
      </c>
      <c r="C37" s="961"/>
      <c r="D37" s="482">
        <f>+D21-D35</f>
        <v>0</v>
      </c>
      <c r="E37" s="588"/>
      <c r="F37" s="482">
        <f>+F21-F35</f>
        <v>0</v>
      </c>
      <c r="G37" s="589"/>
    </row>
  </sheetData>
  <sheetProtection password="DA51" sheet="1" formatColumns="0" formatRows="0" insertColumns="0" selectLockedCells="1"/>
  <mergeCells count="34">
    <mergeCell ref="A1:G1"/>
    <mergeCell ref="A3:G3"/>
    <mergeCell ref="A4:G4"/>
    <mergeCell ref="A5:G5"/>
    <mergeCell ref="A6:G6"/>
    <mergeCell ref="A7:G7"/>
    <mergeCell ref="A10:A11"/>
    <mergeCell ref="B10:C12"/>
    <mergeCell ref="D10:E10"/>
    <mergeCell ref="F10:G10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22:B22"/>
    <mergeCell ref="A23:C25"/>
    <mergeCell ref="D23:E23"/>
    <mergeCell ref="F23:G23"/>
    <mergeCell ref="B26:C26"/>
    <mergeCell ref="B33:C33"/>
    <mergeCell ref="B34:C34"/>
    <mergeCell ref="B35:C35"/>
    <mergeCell ref="B37:C37"/>
    <mergeCell ref="B27:C27"/>
    <mergeCell ref="B28:C28"/>
    <mergeCell ref="B29:C29"/>
    <mergeCell ref="B30:C30"/>
    <mergeCell ref="B31:C31"/>
    <mergeCell ref="B32:C32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A7" sqref="A7:G7"/>
    </sheetView>
  </sheetViews>
  <sheetFormatPr defaultRowHeight="15" x14ac:dyDescent="0.25"/>
  <cols>
    <col min="1" max="1" width="52.5703125" customWidth="1"/>
    <col min="2" max="7" width="16.7109375" customWidth="1"/>
  </cols>
  <sheetData>
    <row r="1" spans="1:7" ht="15.75" x14ac:dyDescent="0.25">
      <c r="A1" s="972" t="s">
        <v>783</v>
      </c>
      <c r="B1" s="972"/>
      <c r="C1" s="972"/>
      <c r="D1" s="972"/>
      <c r="E1" s="972"/>
      <c r="F1" s="972"/>
      <c r="G1" s="972"/>
    </row>
    <row r="2" spans="1:7" ht="2.4500000000000002" customHeight="1" x14ac:dyDescent="0.25">
      <c r="A2" s="426"/>
      <c r="B2" s="426"/>
      <c r="C2" s="426"/>
      <c r="D2" s="426"/>
      <c r="E2" s="426"/>
      <c r="F2" s="460"/>
      <c r="G2" s="460"/>
    </row>
    <row r="3" spans="1:7" x14ac:dyDescent="0.25">
      <c r="A3" s="927" t="s">
        <v>923</v>
      </c>
      <c r="B3" s="927"/>
      <c r="C3" s="927"/>
      <c r="D3" s="927"/>
      <c r="E3" s="927"/>
      <c r="F3" s="927"/>
      <c r="G3" s="927"/>
    </row>
    <row r="4" spans="1:7" x14ac:dyDescent="0.25">
      <c r="A4" s="928" t="s">
        <v>1</v>
      </c>
      <c r="B4" s="928"/>
      <c r="C4" s="928"/>
      <c r="D4" s="928"/>
      <c r="E4" s="928"/>
      <c r="F4" s="928"/>
      <c r="G4" s="928"/>
    </row>
    <row r="5" spans="1:7" x14ac:dyDescent="0.25">
      <c r="A5" s="929" t="s">
        <v>628</v>
      </c>
      <c r="B5" s="929"/>
      <c r="C5" s="929"/>
      <c r="D5" s="929"/>
      <c r="E5" s="929"/>
      <c r="F5" s="929"/>
      <c r="G5" s="929"/>
    </row>
    <row r="6" spans="1:7" x14ac:dyDescent="0.25">
      <c r="A6" s="928" t="s">
        <v>22</v>
      </c>
      <c r="B6" s="928"/>
      <c r="C6" s="928"/>
      <c r="D6" s="928"/>
      <c r="E6" s="928"/>
      <c r="F6" s="928"/>
      <c r="G6" s="928"/>
    </row>
    <row r="7" spans="1:7" x14ac:dyDescent="0.25">
      <c r="A7" s="927" t="s">
        <v>936</v>
      </c>
      <c r="B7" s="927"/>
      <c r="C7" s="927"/>
      <c r="D7" s="927"/>
      <c r="E7" s="927"/>
      <c r="F7" s="927"/>
      <c r="G7" s="927"/>
    </row>
    <row r="8" spans="1:7" ht="2.4500000000000002" customHeight="1" x14ac:dyDescent="0.25">
      <c r="A8" s="426"/>
      <c r="B8" s="426"/>
      <c r="C8" s="426"/>
      <c r="D8" s="426"/>
      <c r="E8" s="426"/>
      <c r="F8" s="427"/>
      <c r="G8" s="460"/>
    </row>
    <row r="9" spans="1:7" x14ac:dyDescent="0.25">
      <c r="A9" s="426" t="s">
        <v>629</v>
      </c>
      <c r="B9" s="429"/>
      <c r="C9" s="429"/>
      <c r="D9" s="429"/>
      <c r="E9" s="427"/>
      <c r="F9" s="427"/>
      <c r="G9" s="430">
        <v>1</v>
      </c>
    </row>
    <row r="10" spans="1:7" ht="15" customHeight="1" x14ac:dyDescent="0.25">
      <c r="A10" s="962" t="s">
        <v>771</v>
      </c>
      <c r="B10" s="897" t="s">
        <v>538</v>
      </c>
      <c r="C10" s="897"/>
      <c r="D10" s="890" t="s">
        <v>564</v>
      </c>
      <c r="E10" s="890"/>
      <c r="F10" s="890"/>
      <c r="G10" s="890"/>
    </row>
    <row r="11" spans="1:7" ht="21" customHeight="1" x14ac:dyDescent="0.25">
      <c r="A11" s="962"/>
      <c r="B11" s="897"/>
      <c r="C11" s="897"/>
      <c r="D11" s="506" t="s">
        <v>759</v>
      </c>
      <c r="E11" s="897" t="s">
        <v>760</v>
      </c>
      <c r="F11" s="897"/>
      <c r="G11" s="507" t="s">
        <v>31</v>
      </c>
    </row>
    <row r="12" spans="1:7" ht="15" customHeight="1" x14ac:dyDescent="0.25">
      <c r="A12" s="462" t="s">
        <v>662</v>
      </c>
      <c r="B12" s="971" t="s">
        <v>33</v>
      </c>
      <c r="C12" s="971"/>
      <c r="D12" s="438" t="s">
        <v>34</v>
      </c>
      <c r="E12" s="922" t="s">
        <v>36</v>
      </c>
      <c r="F12" s="922"/>
      <c r="G12" s="509" t="s">
        <v>784</v>
      </c>
    </row>
    <row r="13" spans="1:7" x14ac:dyDescent="0.25">
      <c r="A13" s="464" t="s">
        <v>665</v>
      </c>
      <c r="B13" s="963">
        <f>SUM(B14:B16)</f>
        <v>0</v>
      </c>
      <c r="C13" s="963"/>
      <c r="D13" s="465">
        <f>SUM(D14:D16)</f>
        <v>0</v>
      </c>
      <c r="E13" s="963">
        <f>SUM(E14:E16)</f>
        <v>0</v>
      </c>
      <c r="F13" s="963"/>
      <c r="G13" s="466">
        <f t="shared" ref="G13:G21" si="0">IF(B13="",0,IF(B13=0,0,(E13+D13)/B13))</f>
        <v>0</v>
      </c>
    </row>
    <row r="14" spans="1:7" x14ac:dyDescent="0.25">
      <c r="A14" s="450" t="s">
        <v>354</v>
      </c>
      <c r="B14" s="960"/>
      <c r="C14" s="960"/>
      <c r="D14" s="467"/>
      <c r="E14" s="960"/>
      <c r="F14" s="960"/>
      <c r="G14" s="466">
        <f t="shared" si="0"/>
        <v>0</v>
      </c>
    </row>
    <row r="15" spans="1:7" x14ac:dyDescent="0.25">
      <c r="A15" s="450" t="s">
        <v>666</v>
      </c>
      <c r="B15" s="960"/>
      <c r="C15" s="960"/>
      <c r="D15" s="467"/>
      <c r="E15" s="960"/>
      <c r="F15" s="960"/>
      <c r="G15" s="466">
        <f t="shared" si="0"/>
        <v>0</v>
      </c>
    </row>
    <row r="16" spans="1:7" x14ac:dyDescent="0.25">
      <c r="A16" s="450" t="s">
        <v>356</v>
      </c>
      <c r="B16" s="960"/>
      <c r="C16" s="960"/>
      <c r="D16" s="467"/>
      <c r="E16" s="960"/>
      <c r="F16" s="960"/>
      <c r="G16" s="466">
        <f t="shared" si="0"/>
        <v>0</v>
      </c>
    </row>
    <row r="17" spans="1:7" x14ac:dyDescent="0.25">
      <c r="A17" s="450" t="s">
        <v>570</v>
      </c>
      <c r="B17" s="918">
        <f>SUM(B18:B20)</f>
        <v>0</v>
      </c>
      <c r="C17" s="918"/>
      <c r="D17" s="441">
        <f>SUM(D18:D20)</f>
        <v>0</v>
      </c>
      <c r="E17" s="918">
        <f>SUM(E18:E20)</f>
        <v>0</v>
      </c>
      <c r="F17" s="918"/>
      <c r="G17" s="466">
        <f t="shared" si="0"/>
        <v>0</v>
      </c>
    </row>
    <row r="18" spans="1:7" x14ac:dyDescent="0.25">
      <c r="A18" s="426" t="s">
        <v>667</v>
      </c>
      <c r="B18" s="960"/>
      <c r="C18" s="960"/>
      <c r="D18" s="467"/>
      <c r="E18" s="960"/>
      <c r="F18" s="960"/>
      <c r="G18" s="466">
        <f t="shared" si="0"/>
        <v>0</v>
      </c>
    </row>
    <row r="19" spans="1:7" x14ac:dyDescent="0.25">
      <c r="A19" s="426" t="s">
        <v>359</v>
      </c>
      <c r="B19" s="960"/>
      <c r="C19" s="960"/>
      <c r="D19" s="467"/>
      <c r="E19" s="960"/>
      <c r="F19" s="960"/>
      <c r="G19" s="466">
        <f t="shared" si="0"/>
        <v>0</v>
      </c>
    </row>
    <row r="20" spans="1:7" x14ac:dyDescent="0.25">
      <c r="A20" s="426" t="s">
        <v>668</v>
      </c>
      <c r="B20" s="960"/>
      <c r="C20" s="960"/>
      <c r="D20" s="467"/>
      <c r="E20" s="960"/>
      <c r="F20" s="960"/>
      <c r="G20" s="466">
        <f t="shared" si="0"/>
        <v>0</v>
      </c>
    </row>
    <row r="21" spans="1:7" x14ac:dyDescent="0.25">
      <c r="A21" s="468" t="s">
        <v>775</v>
      </c>
      <c r="B21" s="961">
        <f>+B17+B13</f>
        <v>0</v>
      </c>
      <c r="C21" s="961"/>
      <c r="D21" s="469">
        <f>+D17+D13</f>
        <v>0</v>
      </c>
      <c r="E21" s="961">
        <f>+E17+E13</f>
        <v>0</v>
      </c>
      <c r="F21" s="961"/>
      <c r="G21" s="449">
        <f t="shared" si="0"/>
        <v>0</v>
      </c>
    </row>
    <row r="22" spans="1:7" ht="2.4500000000000002" customHeight="1" x14ac:dyDescent="0.25">
      <c r="A22" s="912"/>
      <c r="B22" s="912"/>
      <c r="C22" s="450"/>
      <c r="D22" s="450"/>
      <c r="E22" s="450"/>
      <c r="F22" s="460"/>
      <c r="G22" s="460"/>
    </row>
    <row r="23" spans="1:7" ht="15" customHeight="1" x14ac:dyDescent="0.25">
      <c r="A23" s="913" t="s">
        <v>670</v>
      </c>
      <c r="B23" s="913"/>
      <c r="C23" s="913"/>
      <c r="D23" s="890" t="s">
        <v>564</v>
      </c>
      <c r="E23" s="890"/>
      <c r="F23" s="890"/>
      <c r="G23" s="890"/>
    </row>
    <row r="24" spans="1:7" ht="21" customHeight="1" x14ac:dyDescent="0.25">
      <c r="A24" s="913"/>
      <c r="B24" s="913"/>
      <c r="C24" s="913"/>
      <c r="D24" s="506" t="s">
        <v>759</v>
      </c>
      <c r="E24" s="897" t="s">
        <v>760</v>
      </c>
      <c r="F24" s="897"/>
      <c r="G24" s="507" t="s">
        <v>31</v>
      </c>
    </row>
    <row r="25" spans="1:7" x14ac:dyDescent="0.25">
      <c r="A25" s="913"/>
      <c r="B25" s="913"/>
      <c r="C25" s="913"/>
      <c r="D25" s="438" t="s">
        <v>113</v>
      </c>
      <c r="E25" s="922" t="s">
        <v>114</v>
      </c>
      <c r="F25" s="922"/>
      <c r="G25" s="509" t="s">
        <v>785</v>
      </c>
    </row>
    <row r="26" spans="1:7" x14ac:dyDescent="0.25">
      <c r="A26" s="969" t="s">
        <v>675</v>
      </c>
      <c r="B26" s="969"/>
      <c r="C26" s="969"/>
      <c r="D26" s="467"/>
      <c r="E26" s="960"/>
      <c r="F26" s="960"/>
      <c r="G26" s="466">
        <f t="shared" ref="G26:G35" si="1">IF((D$21+E$21)=0,0,(E26+D26)/(D$21+E$21))</f>
        <v>0</v>
      </c>
    </row>
    <row r="27" spans="1:7" x14ac:dyDescent="0.25">
      <c r="A27" s="969" t="s">
        <v>676</v>
      </c>
      <c r="B27" s="969"/>
      <c r="C27" s="969"/>
      <c r="D27" s="441">
        <f>SUM(D28:D30)</f>
        <v>0</v>
      </c>
      <c r="E27" s="918">
        <f>SUM(E28:E30)</f>
        <v>0</v>
      </c>
      <c r="F27" s="918"/>
      <c r="G27" s="466">
        <f t="shared" si="1"/>
        <v>0</v>
      </c>
    </row>
    <row r="28" spans="1:7" x14ac:dyDescent="0.25">
      <c r="A28" s="969" t="s">
        <v>677</v>
      </c>
      <c r="B28" s="969"/>
      <c r="C28" s="969"/>
      <c r="D28" s="467"/>
      <c r="E28" s="960"/>
      <c r="F28" s="960"/>
      <c r="G28" s="466">
        <f t="shared" si="1"/>
        <v>0</v>
      </c>
    </row>
    <row r="29" spans="1:7" x14ac:dyDescent="0.25">
      <c r="A29" s="969" t="s">
        <v>678</v>
      </c>
      <c r="B29" s="969"/>
      <c r="C29" s="969"/>
      <c r="D29" s="467"/>
      <c r="E29" s="960"/>
      <c r="F29" s="960"/>
      <c r="G29" s="466">
        <f t="shared" si="1"/>
        <v>0</v>
      </c>
    </row>
    <row r="30" spans="1:7" x14ac:dyDescent="0.25">
      <c r="A30" s="969" t="s">
        <v>679</v>
      </c>
      <c r="B30" s="969"/>
      <c r="C30" s="969"/>
      <c r="D30" s="454"/>
      <c r="E30" s="960"/>
      <c r="F30" s="960"/>
      <c r="G30" s="466">
        <f t="shared" si="1"/>
        <v>0</v>
      </c>
    </row>
    <row r="31" spans="1:7" x14ac:dyDescent="0.25">
      <c r="A31" s="969" t="s">
        <v>680</v>
      </c>
      <c r="B31" s="969"/>
      <c r="C31" s="969"/>
      <c r="D31" s="454"/>
      <c r="E31" s="960"/>
      <c r="F31" s="960"/>
      <c r="G31" s="466">
        <f t="shared" si="1"/>
        <v>0</v>
      </c>
    </row>
    <row r="32" spans="1:7" ht="15" customHeight="1" x14ac:dyDescent="0.25">
      <c r="A32" s="970" t="s">
        <v>778</v>
      </c>
      <c r="B32" s="970"/>
      <c r="C32" s="970"/>
      <c r="D32" s="454"/>
      <c r="E32" s="960"/>
      <c r="F32" s="960"/>
      <c r="G32" s="466">
        <f t="shared" si="1"/>
        <v>0</v>
      </c>
    </row>
    <row r="33" spans="1:7" ht="15" customHeight="1" x14ac:dyDescent="0.25">
      <c r="A33" s="966" t="s">
        <v>779</v>
      </c>
      <c r="B33" s="966"/>
      <c r="C33" s="966"/>
      <c r="D33" s="454"/>
      <c r="E33" s="960"/>
      <c r="F33" s="960"/>
      <c r="G33" s="466">
        <f t="shared" si="1"/>
        <v>0</v>
      </c>
    </row>
    <row r="34" spans="1:7" ht="30" customHeight="1" x14ac:dyDescent="0.25">
      <c r="A34" s="967" t="s">
        <v>780</v>
      </c>
      <c r="B34" s="967"/>
      <c r="C34" s="967"/>
      <c r="D34" s="454"/>
      <c r="E34" s="960"/>
      <c r="F34" s="960"/>
      <c r="G34" s="466">
        <f t="shared" si="1"/>
        <v>0</v>
      </c>
    </row>
    <row r="35" spans="1:7" ht="15" customHeight="1" x14ac:dyDescent="0.25">
      <c r="A35" s="968" t="s">
        <v>781</v>
      </c>
      <c r="B35" s="968"/>
      <c r="C35" s="968"/>
      <c r="D35" s="482">
        <f>+D26+D27+D31+D32+D33+D34</f>
        <v>0</v>
      </c>
      <c r="E35" s="961">
        <f>+E26+E27+E31+E32+E33+E34</f>
        <v>0</v>
      </c>
      <c r="F35" s="961"/>
      <c r="G35" s="449">
        <f t="shared" si="1"/>
        <v>0</v>
      </c>
    </row>
    <row r="36" spans="1:7" ht="2.4500000000000002" customHeight="1" x14ac:dyDescent="0.25">
      <c r="A36" s="483"/>
      <c r="B36" s="587"/>
      <c r="C36" s="483"/>
      <c r="D36" s="590"/>
      <c r="E36" s="591"/>
      <c r="F36" s="590"/>
      <c r="G36" s="486"/>
    </row>
    <row r="37" spans="1:7" ht="15" customHeight="1" x14ac:dyDescent="0.25">
      <c r="A37" s="965" t="s">
        <v>782</v>
      </c>
      <c r="B37" s="965"/>
      <c r="C37" s="965"/>
      <c r="D37" s="482">
        <f>+D21-D35</f>
        <v>0</v>
      </c>
      <c r="E37" s="961">
        <f>+E21-E35</f>
        <v>0</v>
      </c>
      <c r="F37" s="961"/>
      <c r="G37" s="592"/>
    </row>
  </sheetData>
  <sheetProtection password="DA51" sheet="1" formatColumns="0" formatRows="0" selectLockedCells="1"/>
  <mergeCells count="57">
    <mergeCell ref="A1:G1"/>
    <mergeCell ref="A3:G3"/>
    <mergeCell ref="A4:G4"/>
    <mergeCell ref="A5:G5"/>
    <mergeCell ref="A6:G6"/>
    <mergeCell ref="A7:G7"/>
    <mergeCell ref="A10:A11"/>
    <mergeCell ref="B10:C11"/>
    <mergeCell ref="D10:G10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A22:B22"/>
    <mergeCell ref="A23:C25"/>
    <mergeCell ref="D23:G23"/>
    <mergeCell ref="E24:F24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7:C37"/>
    <mergeCell ref="E37:F37"/>
    <mergeCell ref="A33:C33"/>
    <mergeCell ref="E33:F33"/>
    <mergeCell ref="A34:C34"/>
    <mergeCell ref="E34:F34"/>
    <mergeCell ref="A35:C35"/>
    <mergeCell ref="E35:F35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A7" sqref="A7:L7"/>
    </sheetView>
  </sheetViews>
  <sheetFormatPr defaultRowHeight="15" x14ac:dyDescent="0.25"/>
  <cols>
    <col min="1" max="1" width="38" customWidth="1"/>
    <col min="2" max="12" width="12.7109375" customWidth="1"/>
  </cols>
  <sheetData>
    <row r="1" spans="1:12" ht="14.1" customHeight="1" x14ac:dyDescent="0.25">
      <c r="A1" s="990" t="s">
        <v>786</v>
      </c>
      <c r="B1" s="990"/>
      <c r="C1" s="990"/>
      <c r="D1" s="990"/>
      <c r="E1" s="990"/>
      <c r="F1" s="990"/>
      <c r="G1" s="990"/>
      <c r="H1" s="990"/>
      <c r="I1" s="990"/>
      <c r="J1" s="990"/>
      <c r="K1" s="990"/>
      <c r="L1" s="990"/>
    </row>
    <row r="2" spans="1:12" ht="2.4500000000000002" customHeight="1" x14ac:dyDescent="0.25">
      <c r="A2" s="593"/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</row>
    <row r="3" spans="1:12" ht="14.1" customHeight="1" x14ac:dyDescent="0.25">
      <c r="A3" s="991" t="s">
        <v>923</v>
      </c>
      <c r="B3" s="991"/>
      <c r="C3" s="991"/>
      <c r="D3" s="991"/>
      <c r="E3" s="991"/>
      <c r="F3" s="991"/>
      <c r="G3" s="991"/>
      <c r="H3" s="991"/>
      <c r="I3" s="991"/>
      <c r="J3" s="991"/>
      <c r="K3" s="991"/>
      <c r="L3" s="991"/>
    </row>
    <row r="4" spans="1:12" ht="14.1" customHeight="1" x14ac:dyDescent="0.25">
      <c r="A4" s="992" t="s">
        <v>1</v>
      </c>
      <c r="B4" s="992"/>
      <c r="C4" s="992"/>
      <c r="D4" s="992"/>
      <c r="E4" s="992"/>
      <c r="F4" s="992"/>
      <c r="G4" s="992"/>
      <c r="H4" s="992"/>
      <c r="I4" s="992"/>
      <c r="J4" s="992"/>
      <c r="K4" s="992"/>
      <c r="L4" s="992"/>
    </row>
    <row r="5" spans="1:12" ht="14.1" customHeight="1" x14ac:dyDescent="0.25">
      <c r="A5" s="993" t="s">
        <v>787</v>
      </c>
      <c r="B5" s="993"/>
      <c r="C5" s="993"/>
      <c r="D5" s="993"/>
      <c r="E5" s="993"/>
      <c r="F5" s="993"/>
      <c r="G5" s="993"/>
      <c r="H5" s="993"/>
      <c r="I5" s="993"/>
      <c r="J5" s="993"/>
      <c r="K5" s="993"/>
      <c r="L5" s="993"/>
    </row>
    <row r="6" spans="1:12" ht="14.1" customHeight="1" x14ac:dyDescent="0.25">
      <c r="A6" s="992" t="s">
        <v>22</v>
      </c>
      <c r="B6" s="992"/>
      <c r="C6" s="992"/>
      <c r="D6" s="992"/>
      <c r="E6" s="992"/>
      <c r="F6" s="992"/>
      <c r="G6" s="992"/>
      <c r="H6" s="992"/>
      <c r="I6" s="992"/>
      <c r="J6" s="992"/>
      <c r="K6" s="992"/>
      <c r="L6" s="992"/>
    </row>
    <row r="7" spans="1:12" ht="14.1" customHeight="1" x14ac:dyDescent="0.25">
      <c r="A7" s="991" t="s">
        <v>941</v>
      </c>
      <c r="B7" s="991"/>
      <c r="C7" s="991"/>
      <c r="D7" s="991"/>
      <c r="E7" s="991"/>
      <c r="F7" s="991"/>
      <c r="G7" s="991"/>
      <c r="H7" s="991"/>
      <c r="I7" s="991"/>
      <c r="J7" s="991"/>
      <c r="K7" s="991"/>
      <c r="L7" s="991"/>
    </row>
    <row r="8" spans="1:12" ht="2.4500000000000002" customHeight="1" x14ac:dyDescent="0.25">
      <c r="A8" s="594"/>
      <c r="B8" s="594"/>
      <c r="C8" s="594"/>
      <c r="D8" s="594"/>
      <c r="E8" s="594"/>
      <c r="F8" s="594"/>
      <c r="G8" s="594"/>
      <c r="H8" s="594"/>
      <c r="I8" s="594"/>
      <c r="J8" s="594"/>
      <c r="K8" s="594"/>
      <c r="L8" s="594"/>
    </row>
    <row r="9" spans="1:12" ht="14.1" customHeight="1" x14ac:dyDescent="0.25">
      <c r="A9" s="983" t="s">
        <v>788</v>
      </c>
      <c r="B9" s="983"/>
      <c r="C9" s="983"/>
      <c r="D9" s="983"/>
      <c r="E9" s="983"/>
      <c r="F9" s="983"/>
      <c r="G9" s="983"/>
      <c r="H9" s="983"/>
      <c r="I9" s="983"/>
      <c r="J9" s="983"/>
      <c r="K9" s="983"/>
      <c r="L9" s="596">
        <v>1</v>
      </c>
    </row>
    <row r="10" spans="1:12" ht="14.1" customHeight="1" x14ac:dyDescent="0.25">
      <c r="A10" s="984" t="s">
        <v>186</v>
      </c>
      <c r="B10" s="985" t="s">
        <v>789</v>
      </c>
      <c r="C10" s="985"/>
      <c r="D10" s="985"/>
      <c r="E10" s="876" t="s">
        <v>790</v>
      </c>
      <c r="F10" s="876"/>
      <c r="G10" s="876"/>
      <c r="H10" s="876"/>
      <c r="I10" s="876"/>
      <c r="J10" s="876"/>
      <c r="K10" s="986" t="s">
        <v>791</v>
      </c>
      <c r="L10" s="986"/>
    </row>
    <row r="11" spans="1:12" ht="14.1" customHeight="1" x14ac:dyDescent="0.25">
      <c r="A11" s="984"/>
      <c r="B11" s="985"/>
      <c r="C11" s="985"/>
      <c r="D11" s="985"/>
      <c r="E11" s="987" t="s">
        <v>189</v>
      </c>
      <c r="F11" s="987"/>
      <c r="G11" s="987"/>
      <c r="H11" s="987"/>
      <c r="I11" s="987"/>
      <c r="J11" s="987"/>
      <c r="K11" s="986"/>
      <c r="L11" s="986"/>
    </row>
    <row r="12" spans="1:12" ht="14.1" customHeight="1" x14ac:dyDescent="0.25">
      <c r="A12" s="984"/>
      <c r="B12" s="985"/>
      <c r="C12" s="985"/>
      <c r="D12" s="985"/>
      <c r="E12" s="984" t="s">
        <v>792</v>
      </c>
      <c r="F12" s="984"/>
      <c r="G12" s="984"/>
      <c r="H12" s="984" t="s">
        <v>793</v>
      </c>
      <c r="I12" s="984"/>
      <c r="J12" s="984"/>
      <c r="K12" s="986"/>
      <c r="L12" s="986"/>
    </row>
    <row r="13" spans="1:12" ht="14.1" customHeight="1" x14ac:dyDescent="0.25">
      <c r="A13" s="984"/>
      <c r="B13" s="988" t="s">
        <v>33</v>
      </c>
      <c r="C13" s="988"/>
      <c r="D13" s="988"/>
      <c r="E13" s="984"/>
      <c r="F13" s="984"/>
      <c r="G13" s="984"/>
      <c r="H13" s="989" t="s">
        <v>34</v>
      </c>
      <c r="I13" s="989"/>
      <c r="J13" s="989"/>
      <c r="K13" s="982" t="s">
        <v>794</v>
      </c>
      <c r="L13" s="982"/>
    </row>
    <row r="14" spans="1:12" ht="14.1" customHeight="1" x14ac:dyDescent="0.25">
      <c r="A14" s="598" t="s">
        <v>795</v>
      </c>
      <c r="B14" s="885">
        <f>SUM(B15:B17)</f>
        <v>0</v>
      </c>
      <c r="C14" s="885"/>
      <c r="D14" s="885"/>
      <c r="E14" s="885">
        <f>SUM(E15:E17)</f>
        <v>0</v>
      </c>
      <c r="F14" s="885"/>
      <c r="G14" s="885"/>
      <c r="H14" s="885">
        <f>SUM(H15:H17)</f>
        <v>0</v>
      </c>
      <c r="I14" s="885"/>
      <c r="J14" s="885"/>
      <c r="K14" s="977">
        <f>SUM(K15:K17)</f>
        <v>0</v>
      </c>
      <c r="L14" s="977"/>
    </row>
    <row r="15" spans="1:12" ht="14.1" customHeight="1" x14ac:dyDescent="0.25">
      <c r="A15" s="599" t="s">
        <v>796</v>
      </c>
      <c r="B15" s="978"/>
      <c r="C15" s="978"/>
      <c r="D15" s="978"/>
      <c r="E15" s="978"/>
      <c r="F15" s="978"/>
      <c r="G15" s="978"/>
      <c r="H15" s="978"/>
      <c r="I15" s="978"/>
      <c r="J15" s="978"/>
      <c r="K15" s="979">
        <f>+B15+H15</f>
        <v>0</v>
      </c>
      <c r="L15" s="979"/>
    </row>
    <row r="16" spans="1:12" ht="14.1" customHeight="1" x14ac:dyDescent="0.25">
      <c r="A16" s="599" t="s">
        <v>797</v>
      </c>
      <c r="B16" s="978"/>
      <c r="C16" s="978"/>
      <c r="D16" s="978"/>
      <c r="E16" s="978"/>
      <c r="F16" s="978"/>
      <c r="G16" s="978"/>
      <c r="H16" s="978"/>
      <c r="I16" s="978"/>
      <c r="J16" s="978"/>
      <c r="K16" s="979">
        <f>+B16+H16</f>
        <v>0</v>
      </c>
      <c r="L16" s="979"/>
    </row>
    <row r="17" spans="1:12" ht="14.1" customHeight="1" x14ac:dyDescent="0.25">
      <c r="A17" s="599" t="s">
        <v>798</v>
      </c>
      <c r="B17" s="978"/>
      <c r="C17" s="978"/>
      <c r="D17" s="978"/>
      <c r="E17" s="978"/>
      <c r="F17" s="978"/>
      <c r="G17" s="978"/>
      <c r="H17" s="978"/>
      <c r="I17" s="978"/>
      <c r="J17" s="978"/>
      <c r="K17" s="979">
        <f>+B17+H17</f>
        <v>0</v>
      </c>
      <c r="L17" s="979"/>
    </row>
    <row r="18" spans="1:12" ht="14.1" customHeight="1" x14ac:dyDescent="0.25">
      <c r="A18" s="598" t="s">
        <v>799</v>
      </c>
      <c r="B18" s="885">
        <f>SUM(B19:B21)</f>
        <v>0</v>
      </c>
      <c r="C18" s="885"/>
      <c r="D18" s="885"/>
      <c r="E18" s="885">
        <f>SUM(E19:E21)</f>
        <v>0</v>
      </c>
      <c r="F18" s="885"/>
      <c r="G18" s="885"/>
      <c r="H18" s="885">
        <f>SUM(H19:H21)</f>
        <v>0</v>
      </c>
      <c r="I18" s="885"/>
      <c r="J18" s="885"/>
      <c r="K18" s="977">
        <f>SUM(K19:K21)</f>
        <v>0</v>
      </c>
      <c r="L18" s="977"/>
    </row>
    <row r="19" spans="1:12" ht="14.1" customHeight="1" x14ac:dyDescent="0.25">
      <c r="A19" s="599" t="s">
        <v>800</v>
      </c>
      <c r="B19" s="978"/>
      <c r="C19" s="978"/>
      <c r="D19" s="978"/>
      <c r="E19" s="978"/>
      <c r="F19" s="978"/>
      <c r="G19" s="978"/>
      <c r="H19" s="978"/>
      <c r="I19" s="978"/>
      <c r="J19" s="978"/>
      <c r="K19" s="979">
        <f>+B19+H19</f>
        <v>0</v>
      </c>
      <c r="L19" s="979"/>
    </row>
    <row r="20" spans="1:12" ht="14.1" customHeight="1" x14ac:dyDescent="0.25">
      <c r="A20" s="599" t="s">
        <v>801</v>
      </c>
      <c r="B20" s="978"/>
      <c r="C20" s="978"/>
      <c r="D20" s="978"/>
      <c r="E20" s="978"/>
      <c r="F20" s="978"/>
      <c r="G20" s="978"/>
      <c r="H20" s="978"/>
      <c r="I20" s="978"/>
      <c r="J20" s="978"/>
      <c r="K20" s="979">
        <f>+B20+H20</f>
        <v>0</v>
      </c>
      <c r="L20" s="979"/>
    </row>
    <row r="21" spans="1:12" ht="14.1" customHeight="1" x14ac:dyDescent="0.25">
      <c r="A21" s="599" t="s">
        <v>802</v>
      </c>
      <c r="B21" s="978"/>
      <c r="C21" s="978"/>
      <c r="D21" s="978"/>
      <c r="E21" s="978"/>
      <c r="F21" s="978"/>
      <c r="G21" s="978"/>
      <c r="H21" s="978"/>
      <c r="I21" s="978"/>
      <c r="J21" s="978"/>
      <c r="K21" s="979">
        <f>+B21+H21</f>
        <v>0</v>
      </c>
      <c r="L21" s="979"/>
    </row>
    <row r="22" spans="1:12" ht="14.1" customHeight="1" x14ac:dyDescent="0.25">
      <c r="A22" s="600" t="s">
        <v>803</v>
      </c>
      <c r="B22" s="980"/>
      <c r="C22" s="980"/>
      <c r="D22" s="980"/>
      <c r="E22" s="980"/>
      <c r="F22" s="980"/>
      <c r="G22" s="980"/>
      <c r="H22" s="980"/>
      <c r="I22" s="980"/>
      <c r="J22" s="980"/>
      <c r="K22" s="981">
        <f>+B22+H22</f>
        <v>0</v>
      </c>
      <c r="L22" s="981"/>
    </row>
    <row r="23" spans="1:12" ht="14.1" customHeight="1" x14ac:dyDescent="0.25">
      <c r="A23" s="601" t="s">
        <v>804</v>
      </c>
      <c r="B23" s="874">
        <f>+B18-B22</f>
        <v>0</v>
      </c>
      <c r="C23" s="874"/>
      <c r="D23" s="874"/>
      <c r="E23" s="874">
        <f>+E18-E22</f>
        <v>0</v>
      </c>
      <c r="F23" s="874"/>
      <c r="G23" s="874"/>
      <c r="H23" s="874">
        <f>+H18-H22</f>
        <v>0</v>
      </c>
      <c r="I23" s="874"/>
      <c r="J23" s="874"/>
      <c r="K23" s="981">
        <f>+K18-K22</f>
        <v>0</v>
      </c>
      <c r="L23" s="981"/>
    </row>
    <row r="24" spans="1:12" ht="14.1" customHeight="1" x14ac:dyDescent="0.25">
      <c r="A24" s="599" t="s">
        <v>805</v>
      </c>
      <c r="B24" s="885">
        <f>SUM(B25:B27)</f>
        <v>0</v>
      </c>
      <c r="C24" s="885"/>
      <c r="D24" s="885"/>
      <c r="E24" s="885">
        <f>SUM(E25:E27)</f>
        <v>0</v>
      </c>
      <c r="F24" s="885"/>
      <c r="G24" s="885"/>
      <c r="H24" s="885">
        <f>SUM(H25:H27)</f>
        <v>0</v>
      </c>
      <c r="I24" s="885"/>
      <c r="J24" s="885"/>
      <c r="K24" s="977">
        <f>SUM(K25:K27)</f>
        <v>0</v>
      </c>
      <c r="L24" s="977"/>
    </row>
    <row r="25" spans="1:12" ht="14.1" customHeight="1" x14ac:dyDescent="0.25">
      <c r="A25" s="599" t="s">
        <v>806</v>
      </c>
      <c r="B25" s="978"/>
      <c r="C25" s="978"/>
      <c r="D25" s="978"/>
      <c r="E25" s="978"/>
      <c r="F25" s="978"/>
      <c r="G25" s="978"/>
      <c r="H25" s="978"/>
      <c r="I25" s="978"/>
      <c r="J25" s="978"/>
      <c r="K25" s="979">
        <f>+B25+H25</f>
        <v>0</v>
      </c>
      <c r="L25" s="979"/>
    </row>
    <row r="26" spans="1:12" ht="14.1" customHeight="1" x14ac:dyDescent="0.25">
      <c r="A26" s="599" t="s">
        <v>807</v>
      </c>
      <c r="B26" s="978"/>
      <c r="C26" s="978"/>
      <c r="D26" s="978"/>
      <c r="E26" s="978"/>
      <c r="F26" s="978"/>
      <c r="G26" s="978"/>
      <c r="H26" s="978"/>
      <c r="I26" s="978"/>
      <c r="J26" s="978"/>
      <c r="K26" s="979">
        <f>+B26+H26</f>
        <v>0</v>
      </c>
      <c r="L26" s="979"/>
    </row>
    <row r="27" spans="1:12" ht="14.1" customHeight="1" x14ac:dyDescent="0.25">
      <c r="A27" s="601" t="s">
        <v>808</v>
      </c>
      <c r="B27" s="978"/>
      <c r="C27" s="978"/>
      <c r="D27" s="978"/>
      <c r="E27" s="978"/>
      <c r="F27" s="978"/>
      <c r="G27" s="978"/>
      <c r="H27" s="978"/>
      <c r="I27" s="978"/>
      <c r="J27" s="978"/>
      <c r="K27" s="979">
        <f>+B27+H27</f>
        <v>0</v>
      </c>
      <c r="L27" s="979"/>
    </row>
    <row r="28" spans="1:12" ht="14.1" customHeight="1" x14ac:dyDescent="0.25">
      <c r="A28" s="599" t="s">
        <v>809</v>
      </c>
      <c r="B28" s="885">
        <f>SUM(B29:B30)</f>
        <v>0</v>
      </c>
      <c r="C28" s="885"/>
      <c r="D28" s="885"/>
      <c r="E28" s="885">
        <f>SUM(E29:E30)</f>
        <v>0</v>
      </c>
      <c r="F28" s="885"/>
      <c r="G28" s="885"/>
      <c r="H28" s="885">
        <f>SUM(H29:H30)</f>
        <v>0</v>
      </c>
      <c r="I28" s="885"/>
      <c r="J28" s="885"/>
      <c r="K28" s="977">
        <f>SUM(K29:K30)</f>
        <v>0</v>
      </c>
      <c r="L28" s="977"/>
    </row>
    <row r="29" spans="1:12" ht="14.1" customHeight="1" x14ac:dyDescent="0.25">
      <c r="A29" s="599" t="s">
        <v>810</v>
      </c>
      <c r="B29" s="978"/>
      <c r="C29" s="978"/>
      <c r="D29" s="978"/>
      <c r="E29" s="978"/>
      <c r="F29" s="978"/>
      <c r="G29" s="978"/>
      <c r="H29" s="978"/>
      <c r="I29" s="978"/>
      <c r="J29" s="978"/>
      <c r="K29" s="979">
        <f>+B29+H29</f>
        <v>0</v>
      </c>
      <c r="L29" s="979"/>
    </row>
    <row r="30" spans="1:12" ht="14.1" customHeight="1" x14ac:dyDescent="0.25">
      <c r="A30" s="601" t="s">
        <v>811</v>
      </c>
      <c r="B30" s="975"/>
      <c r="C30" s="975"/>
      <c r="D30" s="975"/>
      <c r="E30" s="975"/>
      <c r="F30" s="975"/>
      <c r="G30" s="975"/>
      <c r="H30" s="975"/>
      <c r="I30" s="975"/>
      <c r="J30" s="975"/>
      <c r="K30" s="976">
        <f>+B30+H30</f>
        <v>0</v>
      </c>
      <c r="L30" s="976"/>
    </row>
    <row r="31" spans="1:12" ht="2.4500000000000002" customHeight="1" x14ac:dyDescent="0.25">
      <c r="A31" s="595"/>
      <c r="B31" s="595"/>
      <c r="C31" s="595"/>
      <c r="D31" s="595"/>
      <c r="E31" s="602"/>
      <c r="F31" s="602"/>
      <c r="G31" s="602"/>
      <c r="H31" s="602"/>
      <c r="I31" s="602"/>
      <c r="J31" s="602"/>
      <c r="K31" s="596"/>
      <c r="L31" s="596"/>
    </row>
    <row r="32" spans="1:12" ht="14.1" customHeight="1" x14ac:dyDescent="0.25">
      <c r="A32" s="597"/>
      <c r="B32" s="603" t="s">
        <v>812</v>
      </c>
      <c r="C32" s="603" t="s">
        <v>586</v>
      </c>
      <c r="D32" s="974" t="s">
        <v>813</v>
      </c>
      <c r="E32" s="974" t="s">
        <v>814</v>
      </c>
      <c r="F32" s="973" t="s">
        <v>815</v>
      </c>
      <c r="G32" s="974" t="s">
        <v>816</v>
      </c>
      <c r="H32" s="974" t="s">
        <v>817</v>
      </c>
      <c r="I32" s="974" t="s">
        <v>818</v>
      </c>
      <c r="J32" s="974" t="s">
        <v>819</v>
      </c>
      <c r="K32" s="973" t="s">
        <v>820</v>
      </c>
      <c r="L32" s="974" t="s">
        <v>821</v>
      </c>
    </row>
    <row r="33" spans="1:12" ht="14.1" customHeight="1" x14ac:dyDescent="0.25">
      <c r="A33" s="594" t="s">
        <v>822</v>
      </c>
      <c r="B33" s="604" t="s">
        <v>823</v>
      </c>
      <c r="C33" s="604" t="s">
        <v>824</v>
      </c>
      <c r="D33" s="974"/>
      <c r="E33" s="974"/>
      <c r="F33" s="974"/>
      <c r="G33" s="974"/>
      <c r="H33" s="974"/>
      <c r="I33" s="974"/>
      <c r="J33" s="974"/>
      <c r="K33" s="973"/>
      <c r="L33" s="974"/>
    </row>
    <row r="34" spans="1:12" ht="14.1" customHeight="1" x14ac:dyDescent="0.25">
      <c r="A34" s="605"/>
      <c r="B34" s="606"/>
      <c r="C34" s="607" t="s">
        <v>825</v>
      </c>
      <c r="D34" s="974"/>
      <c r="E34" s="974"/>
      <c r="F34" s="974"/>
      <c r="G34" s="974"/>
      <c r="H34" s="974"/>
      <c r="I34" s="974"/>
      <c r="J34" s="974"/>
      <c r="K34" s="973"/>
      <c r="L34" s="974"/>
    </row>
    <row r="35" spans="1:12" ht="14.1" customHeight="1" x14ac:dyDescent="0.25">
      <c r="A35" s="380" t="s">
        <v>826</v>
      </c>
      <c r="B35" s="608">
        <f t="shared" ref="B35:L35" si="0">SUM(B36:B39)</f>
        <v>0</v>
      </c>
      <c r="C35" s="608">
        <f t="shared" si="0"/>
        <v>0</v>
      </c>
      <c r="D35" s="608">
        <f t="shared" si="0"/>
        <v>0</v>
      </c>
      <c r="E35" s="608">
        <f t="shared" si="0"/>
        <v>0</v>
      </c>
      <c r="F35" s="608">
        <f t="shared" si="0"/>
        <v>0</v>
      </c>
      <c r="G35" s="608">
        <f t="shared" si="0"/>
        <v>0</v>
      </c>
      <c r="H35" s="608">
        <f t="shared" si="0"/>
        <v>0</v>
      </c>
      <c r="I35" s="608">
        <f t="shared" si="0"/>
        <v>0</v>
      </c>
      <c r="J35" s="608">
        <f t="shared" si="0"/>
        <v>0</v>
      </c>
      <c r="K35" s="608">
        <f t="shared" si="0"/>
        <v>0</v>
      </c>
      <c r="L35" s="609">
        <f t="shared" si="0"/>
        <v>0</v>
      </c>
    </row>
    <row r="36" spans="1:12" ht="14.1" customHeight="1" x14ac:dyDescent="0.25">
      <c r="A36" s="610"/>
      <c r="B36" s="611"/>
      <c r="C36" s="611"/>
      <c r="D36" s="611"/>
      <c r="E36" s="611"/>
      <c r="F36" s="611"/>
      <c r="G36" s="611"/>
      <c r="H36" s="611"/>
      <c r="I36" s="611"/>
      <c r="J36" s="611"/>
      <c r="K36" s="611"/>
      <c r="L36" s="612"/>
    </row>
    <row r="37" spans="1:12" ht="14.1" customHeight="1" x14ac:dyDescent="0.25">
      <c r="A37" s="610"/>
      <c r="B37" s="611"/>
      <c r="C37" s="611"/>
      <c r="D37" s="611"/>
      <c r="E37" s="611"/>
      <c r="F37" s="611"/>
      <c r="G37" s="611"/>
      <c r="H37" s="611"/>
      <c r="I37" s="611"/>
      <c r="J37" s="611"/>
      <c r="K37" s="611"/>
      <c r="L37" s="612"/>
    </row>
    <row r="38" spans="1:12" ht="14.1" customHeight="1" x14ac:dyDescent="0.25">
      <c r="A38" s="610"/>
      <c r="B38" s="611"/>
      <c r="C38" s="611"/>
      <c r="D38" s="611"/>
      <c r="E38" s="611"/>
      <c r="F38" s="611"/>
      <c r="G38" s="611"/>
      <c r="H38" s="611"/>
      <c r="I38" s="611"/>
      <c r="J38" s="611"/>
      <c r="K38" s="611"/>
      <c r="L38" s="612"/>
    </row>
    <row r="39" spans="1:12" ht="14.1" customHeight="1" x14ac:dyDescent="0.25">
      <c r="A39" s="610"/>
      <c r="B39" s="611"/>
      <c r="C39" s="611"/>
      <c r="D39" s="611"/>
      <c r="E39" s="611"/>
      <c r="F39" s="611"/>
      <c r="G39" s="611"/>
      <c r="H39" s="611"/>
      <c r="I39" s="611"/>
      <c r="J39" s="611"/>
      <c r="K39" s="611"/>
      <c r="L39" s="612"/>
    </row>
    <row r="40" spans="1:12" ht="14.1" customHeight="1" x14ac:dyDescent="0.25">
      <c r="A40" s="380" t="s">
        <v>827</v>
      </c>
      <c r="B40" s="608">
        <f t="shared" ref="B40:L40" si="1">SUM(B41:B44)</f>
        <v>0</v>
      </c>
      <c r="C40" s="608">
        <f t="shared" si="1"/>
        <v>0</v>
      </c>
      <c r="D40" s="608">
        <f t="shared" si="1"/>
        <v>0</v>
      </c>
      <c r="E40" s="608">
        <f t="shared" si="1"/>
        <v>0</v>
      </c>
      <c r="F40" s="608">
        <f t="shared" si="1"/>
        <v>0</v>
      </c>
      <c r="G40" s="608">
        <f t="shared" si="1"/>
        <v>0</v>
      </c>
      <c r="H40" s="608">
        <f t="shared" si="1"/>
        <v>0</v>
      </c>
      <c r="I40" s="608">
        <f t="shared" si="1"/>
        <v>0</v>
      </c>
      <c r="J40" s="608">
        <f t="shared" si="1"/>
        <v>0</v>
      </c>
      <c r="K40" s="608">
        <f t="shared" si="1"/>
        <v>0</v>
      </c>
      <c r="L40" s="609">
        <f t="shared" si="1"/>
        <v>0</v>
      </c>
    </row>
    <row r="41" spans="1:12" ht="14.1" customHeight="1" x14ac:dyDescent="0.25">
      <c r="A41" s="610"/>
      <c r="B41" s="611"/>
      <c r="C41" s="611"/>
      <c r="D41" s="611"/>
      <c r="E41" s="611"/>
      <c r="F41" s="611"/>
      <c r="G41" s="611"/>
      <c r="H41" s="611"/>
      <c r="I41" s="611"/>
      <c r="J41" s="611"/>
      <c r="K41" s="611"/>
      <c r="L41" s="612"/>
    </row>
    <row r="42" spans="1:12" ht="14.1" customHeight="1" x14ac:dyDescent="0.25">
      <c r="A42" s="610"/>
      <c r="B42" s="611"/>
      <c r="C42" s="611"/>
      <c r="D42" s="611"/>
      <c r="E42" s="611"/>
      <c r="F42" s="611"/>
      <c r="G42" s="611"/>
      <c r="H42" s="611"/>
      <c r="I42" s="611"/>
      <c r="J42" s="611"/>
      <c r="K42" s="611"/>
      <c r="L42" s="612"/>
    </row>
    <row r="43" spans="1:12" ht="14.1" customHeight="1" x14ac:dyDescent="0.25">
      <c r="A43" s="610"/>
      <c r="B43" s="611"/>
      <c r="C43" s="611"/>
      <c r="D43" s="611"/>
      <c r="E43" s="611"/>
      <c r="F43" s="611"/>
      <c r="G43" s="611"/>
      <c r="H43" s="611"/>
      <c r="I43" s="611"/>
      <c r="J43" s="611"/>
      <c r="K43" s="611"/>
      <c r="L43" s="612"/>
    </row>
    <row r="44" spans="1:12" ht="14.1" customHeight="1" x14ac:dyDescent="0.25">
      <c r="A44" s="613"/>
      <c r="B44" s="614"/>
      <c r="C44" s="614"/>
      <c r="D44" s="614"/>
      <c r="E44" s="614"/>
      <c r="F44" s="614"/>
      <c r="G44" s="614"/>
      <c r="H44" s="614"/>
      <c r="I44" s="614"/>
      <c r="J44" s="614"/>
      <c r="K44" s="614"/>
      <c r="L44" s="615"/>
    </row>
    <row r="45" spans="1:12" ht="14.1" customHeight="1" x14ac:dyDescent="0.25">
      <c r="A45" s="601" t="s">
        <v>828</v>
      </c>
      <c r="B45" s="616">
        <f t="shared" ref="B45:L45" si="2">+B40+B35</f>
        <v>0</v>
      </c>
      <c r="C45" s="616">
        <f t="shared" si="2"/>
        <v>0</v>
      </c>
      <c r="D45" s="616">
        <f t="shared" si="2"/>
        <v>0</v>
      </c>
      <c r="E45" s="616">
        <f t="shared" si="2"/>
        <v>0</v>
      </c>
      <c r="F45" s="616">
        <f t="shared" si="2"/>
        <v>0</v>
      </c>
      <c r="G45" s="616">
        <f t="shared" si="2"/>
        <v>0</v>
      </c>
      <c r="H45" s="616">
        <f t="shared" si="2"/>
        <v>0</v>
      </c>
      <c r="I45" s="616">
        <f t="shared" si="2"/>
        <v>0</v>
      </c>
      <c r="J45" s="616">
        <f t="shared" si="2"/>
        <v>0</v>
      </c>
      <c r="K45" s="616">
        <f t="shared" si="2"/>
        <v>0</v>
      </c>
      <c r="L45" s="617">
        <f t="shared" si="2"/>
        <v>0</v>
      </c>
    </row>
    <row r="46" spans="1:12" ht="14.1" customHeight="1" x14ac:dyDescent="0.25">
      <c r="A46" s="601" t="s">
        <v>829</v>
      </c>
      <c r="B46" s="618"/>
      <c r="C46" s="618"/>
      <c r="D46" s="618"/>
      <c r="E46" s="618"/>
      <c r="F46" s="618"/>
      <c r="G46" s="618"/>
      <c r="H46" s="618"/>
      <c r="I46" s="618"/>
      <c r="J46" s="618"/>
      <c r="K46" s="618"/>
      <c r="L46" s="619"/>
    </row>
    <row r="47" spans="1:12" ht="14.1" customHeight="1" x14ac:dyDescent="0.25">
      <c r="A47" s="601" t="s">
        <v>830</v>
      </c>
      <c r="B47" s="620">
        <f t="shared" ref="B47:L47" si="3">IF(B46="",0,IF(B46=0,0,B35/B46))</f>
        <v>0</v>
      </c>
      <c r="C47" s="620">
        <f t="shared" si="3"/>
        <v>0</v>
      </c>
      <c r="D47" s="620">
        <f t="shared" si="3"/>
        <v>0</v>
      </c>
      <c r="E47" s="620">
        <f t="shared" si="3"/>
        <v>0</v>
      </c>
      <c r="F47" s="620">
        <f t="shared" si="3"/>
        <v>0</v>
      </c>
      <c r="G47" s="620">
        <f t="shared" si="3"/>
        <v>0</v>
      </c>
      <c r="H47" s="620">
        <f t="shared" si="3"/>
        <v>0</v>
      </c>
      <c r="I47" s="620">
        <f t="shared" si="3"/>
        <v>0</v>
      </c>
      <c r="J47" s="620">
        <f t="shared" si="3"/>
        <v>0</v>
      </c>
      <c r="K47" s="620">
        <f t="shared" si="3"/>
        <v>0</v>
      </c>
      <c r="L47" s="621">
        <f t="shared" si="3"/>
        <v>0</v>
      </c>
    </row>
    <row r="48" spans="1:12" ht="14.1" customHeight="1" x14ac:dyDescent="0.25">
      <c r="A48" s="622" t="s">
        <v>831</v>
      </c>
      <c r="B48" s="623"/>
      <c r="C48" s="623"/>
      <c r="D48" s="623"/>
      <c r="E48" s="623"/>
      <c r="F48" s="623"/>
      <c r="G48" s="623"/>
      <c r="H48" s="623"/>
      <c r="I48" s="623"/>
      <c r="J48" s="623"/>
      <c r="K48" s="623"/>
      <c r="L48" s="624"/>
    </row>
    <row r="49" spans="1:12" x14ac:dyDescent="0.25">
      <c r="A49" s="399" t="s">
        <v>140</v>
      </c>
      <c r="B49" s="399"/>
      <c r="C49" s="399"/>
      <c r="D49" s="399"/>
      <c r="E49" s="399"/>
      <c r="F49" s="399"/>
      <c r="G49" s="399"/>
      <c r="H49" s="399"/>
      <c r="I49" s="399"/>
      <c r="J49" s="399"/>
      <c r="K49" s="399"/>
      <c r="L49" s="399"/>
    </row>
  </sheetData>
  <sheetProtection password="DA51" sheet="1" formatColumns="0" formatRows="0" selectLockedCells="1"/>
  <mergeCells count="94">
    <mergeCell ref="A1:L1"/>
    <mergeCell ref="A3:L3"/>
    <mergeCell ref="A4:L4"/>
    <mergeCell ref="A5:L5"/>
    <mergeCell ref="A6:L6"/>
    <mergeCell ref="A7:L7"/>
    <mergeCell ref="A9:K9"/>
    <mergeCell ref="A10:A13"/>
    <mergeCell ref="B10:D12"/>
    <mergeCell ref="E10:J10"/>
    <mergeCell ref="K10:L12"/>
    <mergeCell ref="E11:J11"/>
    <mergeCell ref="E12:G13"/>
    <mergeCell ref="H12:J12"/>
    <mergeCell ref="B13:D13"/>
    <mergeCell ref="H13:J13"/>
    <mergeCell ref="K13:L13"/>
    <mergeCell ref="B14:D14"/>
    <mergeCell ref="E14:G14"/>
    <mergeCell ref="H14:J14"/>
    <mergeCell ref="K14:L14"/>
    <mergeCell ref="B15:D15"/>
    <mergeCell ref="E15:G15"/>
    <mergeCell ref="H15:J15"/>
    <mergeCell ref="K15:L15"/>
    <mergeCell ref="B16:D16"/>
    <mergeCell ref="E16:G16"/>
    <mergeCell ref="H16:J16"/>
    <mergeCell ref="K16:L16"/>
    <mergeCell ref="B17:D17"/>
    <mergeCell ref="E17:G17"/>
    <mergeCell ref="H17:J17"/>
    <mergeCell ref="K17:L17"/>
    <mergeCell ref="B18:D18"/>
    <mergeCell ref="E18:G18"/>
    <mergeCell ref="H18:J18"/>
    <mergeCell ref="K18:L18"/>
    <mergeCell ref="B19:D19"/>
    <mergeCell ref="E19:G19"/>
    <mergeCell ref="H19:J19"/>
    <mergeCell ref="K19:L19"/>
    <mergeCell ref="B20:D20"/>
    <mergeCell ref="E20:G20"/>
    <mergeCell ref="H20:J20"/>
    <mergeCell ref="K20:L20"/>
    <mergeCell ref="B21:D21"/>
    <mergeCell ref="E21:G21"/>
    <mergeCell ref="H21:J21"/>
    <mergeCell ref="K21:L21"/>
    <mergeCell ref="K25:L25"/>
    <mergeCell ref="B22:D22"/>
    <mergeCell ref="E22:G22"/>
    <mergeCell ref="H22:J22"/>
    <mergeCell ref="K22:L22"/>
    <mergeCell ref="B23:D23"/>
    <mergeCell ref="E23:G23"/>
    <mergeCell ref="H23:J23"/>
    <mergeCell ref="K23:L23"/>
    <mergeCell ref="E27:G27"/>
    <mergeCell ref="H27:J27"/>
    <mergeCell ref="K27:L27"/>
    <mergeCell ref="B24:D24"/>
    <mergeCell ref="E24:G24"/>
    <mergeCell ref="H24:J24"/>
    <mergeCell ref="K24:L24"/>
    <mergeCell ref="B25:D25"/>
    <mergeCell ref="E25:G25"/>
    <mergeCell ref="H25:J25"/>
    <mergeCell ref="K28:L28"/>
    <mergeCell ref="B29:D29"/>
    <mergeCell ref="E29:G29"/>
    <mergeCell ref="H29:J29"/>
    <mergeCell ref="K29:L29"/>
    <mergeCell ref="B26:D26"/>
    <mergeCell ref="E26:G26"/>
    <mergeCell ref="H26:J26"/>
    <mergeCell ref="K26:L26"/>
    <mergeCell ref="B27:D27"/>
    <mergeCell ref="H32:H34"/>
    <mergeCell ref="I32:I34"/>
    <mergeCell ref="B28:D28"/>
    <mergeCell ref="E28:G28"/>
    <mergeCell ref="H28:J28"/>
    <mergeCell ref="J32:J34"/>
    <mergeCell ref="K32:K34"/>
    <mergeCell ref="L32:L34"/>
    <mergeCell ref="B30:D30"/>
    <mergeCell ref="E30:G30"/>
    <mergeCell ref="H30:J30"/>
    <mergeCell ref="K30:L30"/>
    <mergeCell ref="D32:D34"/>
    <mergeCell ref="E32:E34"/>
    <mergeCell ref="F32:F34"/>
    <mergeCell ref="G32:G34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topLeftCell="A4" workbookViewId="0">
      <selection activeCell="A6" sqref="A6:E6"/>
    </sheetView>
  </sheetViews>
  <sheetFormatPr defaultRowHeight="15" x14ac:dyDescent="0.25"/>
  <cols>
    <col min="1" max="1" width="77" customWidth="1"/>
    <col min="2" max="5" width="16.7109375" customWidth="1"/>
  </cols>
  <sheetData>
    <row r="1" spans="1:5" ht="15.75" x14ac:dyDescent="0.25">
      <c r="A1" s="1015" t="s">
        <v>832</v>
      </c>
      <c r="B1" s="1015"/>
      <c r="C1" s="1015"/>
      <c r="D1" s="1015"/>
      <c r="E1" s="1015"/>
    </row>
    <row r="2" spans="1:5" ht="2.4500000000000002" customHeight="1" x14ac:dyDescent="0.25">
      <c r="A2" s="625"/>
      <c r="B2" s="626"/>
      <c r="C2" s="627"/>
      <c r="D2" s="626"/>
      <c r="E2" s="626"/>
    </row>
    <row r="3" spans="1:5" x14ac:dyDescent="0.25">
      <c r="A3" s="1016" t="s">
        <v>923</v>
      </c>
      <c r="B3" s="1016"/>
      <c r="C3" s="1016"/>
      <c r="D3" s="1016"/>
      <c r="E3" s="1016"/>
    </row>
    <row r="4" spans="1:5" x14ac:dyDescent="0.25">
      <c r="A4" s="1017" t="s">
        <v>833</v>
      </c>
      <c r="B4" s="1017"/>
      <c r="C4" s="1017"/>
      <c r="D4" s="1017"/>
      <c r="E4" s="1017"/>
    </row>
    <row r="5" spans="1:5" x14ac:dyDescent="0.25">
      <c r="A5" s="1018" t="s">
        <v>22</v>
      </c>
      <c r="B5" s="1018"/>
      <c r="C5" s="1018"/>
      <c r="D5" s="1018"/>
      <c r="E5" s="1018"/>
    </row>
    <row r="6" spans="1:5" x14ac:dyDescent="0.25">
      <c r="A6" s="1016" t="s">
        <v>942</v>
      </c>
      <c r="B6" s="1016"/>
      <c r="C6" s="1016"/>
      <c r="D6" s="1016"/>
      <c r="E6" s="1016"/>
    </row>
    <row r="7" spans="1:5" ht="2.4500000000000002" customHeight="1" x14ac:dyDescent="0.25">
      <c r="A7" s="628"/>
      <c r="B7" s="628"/>
      <c r="C7" s="628"/>
      <c r="D7" s="628"/>
      <c r="E7" s="628"/>
    </row>
    <row r="8" spans="1:5" x14ac:dyDescent="0.25">
      <c r="A8" s="626" t="s">
        <v>834</v>
      </c>
      <c r="B8" s="629"/>
      <c r="C8" s="627"/>
      <c r="D8" s="626"/>
      <c r="E8" s="630">
        <v>1</v>
      </c>
    </row>
    <row r="9" spans="1:5" x14ac:dyDescent="0.25">
      <c r="A9" s="382" t="s">
        <v>21</v>
      </c>
      <c r="B9" s="1002" t="s">
        <v>30</v>
      </c>
      <c r="C9" s="1002"/>
      <c r="D9" s="995" t="s">
        <v>32</v>
      </c>
      <c r="E9" s="995"/>
    </row>
    <row r="10" spans="1:5" x14ac:dyDescent="0.25">
      <c r="A10" s="633" t="s">
        <v>27</v>
      </c>
      <c r="B10" s="1011"/>
      <c r="C10" s="1011"/>
      <c r="D10" s="1011"/>
      <c r="E10" s="1011"/>
    </row>
    <row r="11" spans="1:5" x14ac:dyDescent="0.25">
      <c r="A11" s="635" t="s">
        <v>835</v>
      </c>
      <c r="B11" s="1009">
        <v>24536100</v>
      </c>
      <c r="C11" s="1009"/>
      <c r="D11" s="1009">
        <v>24536100</v>
      </c>
      <c r="E11" s="1009"/>
    </row>
    <row r="12" spans="1:5" x14ac:dyDescent="0.25">
      <c r="A12" s="635" t="s">
        <v>836</v>
      </c>
      <c r="B12" s="1009">
        <v>24536100</v>
      </c>
      <c r="C12" s="1009"/>
      <c r="D12" s="1009">
        <v>24536100</v>
      </c>
      <c r="E12" s="1009"/>
    </row>
    <row r="13" spans="1:5" x14ac:dyDescent="0.25">
      <c r="A13" s="635" t="s">
        <v>837</v>
      </c>
      <c r="B13" s="1009">
        <v>2322638.56</v>
      </c>
      <c r="C13" s="1009"/>
      <c r="D13" s="1009">
        <v>15259427.609999999</v>
      </c>
      <c r="E13" s="1009"/>
    </row>
    <row r="14" spans="1:5" x14ac:dyDescent="0.25">
      <c r="A14" s="635" t="s">
        <v>838</v>
      </c>
      <c r="B14" s="1009"/>
      <c r="C14" s="1009"/>
      <c r="D14" s="1009"/>
      <c r="E14" s="1009"/>
    </row>
    <row r="15" spans="1:5" x14ac:dyDescent="0.25">
      <c r="A15" s="635" t="s">
        <v>839</v>
      </c>
      <c r="B15" s="1009"/>
      <c r="C15" s="1009"/>
      <c r="D15" s="1009"/>
      <c r="E15" s="1009"/>
    </row>
    <row r="16" spans="1:5" x14ac:dyDescent="0.25">
      <c r="A16" s="633" t="s">
        <v>111</v>
      </c>
      <c r="B16" s="1011"/>
      <c r="C16" s="1011"/>
      <c r="D16" s="1011"/>
      <c r="E16" s="1011"/>
    </row>
    <row r="17" spans="1:5" x14ac:dyDescent="0.25">
      <c r="A17" s="637" t="s">
        <v>840</v>
      </c>
      <c r="B17" s="1009">
        <v>20699600</v>
      </c>
      <c r="C17" s="1009"/>
      <c r="D17" s="1009"/>
      <c r="E17" s="1009"/>
    </row>
    <row r="18" spans="1:5" x14ac:dyDescent="0.25">
      <c r="A18" s="637" t="s">
        <v>841</v>
      </c>
      <c r="B18" s="1009">
        <v>9393872.3599999994</v>
      </c>
      <c r="C18" s="1009"/>
      <c r="D18" s="1009"/>
      <c r="E18" s="1009"/>
    </row>
    <row r="19" spans="1:5" x14ac:dyDescent="0.25">
      <c r="A19" s="637" t="s">
        <v>842</v>
      </c>
      <c r="B19" s="1009">
        <v>30093472.359999999</v>
      </c>
      <c r="C19" s="1009"/>
      <c r="D19" s="1009"/>
      <c r="E19" s="1009"/>
    </row>
    <row r="20" spans="1:5" x14ac:dyDescent="0.25">
      <c r="A20" s="637" t="s">
        <v>843</v>
      </c>
      <c r="B20" s="1009">
        <v>2183425.9900000002</v>
      </c>
      <c r="C20" s="1009"/>
      <c r="D20" s="1009">
        <v>19465923.449999999</v>
      </c>
      <c r="E20" s="1009"/>
    </row>
    <row r="21" spans="1:5" x14ac:dyDescent="0.25">
      <c r="A21" s="637" t="s">
        <v>844</v>
      </c>
      <c r="B21" s="1009">
        <v>1008966.01</v>
      </c>
      <c r="C21" s="1009"/>
      <c r="D21" s="1009">
        <v>13986612.640000001</v>
      </c>
      <c r="E21" s="1009"/>
    </row>
    <row r="22" spans="1:5" x14ac:dyDescent="0.25">
      <c r="A22" s="638" t="s">
        <v>845</v>
      </c>
      <c r="B22" s="1009"/>
      <c r="C22" s="1009"/>
      <c r="D22" s="1009"/>
      <c r="E22" s="1009"/>
    </row>
    <row r="23" spans="1:5" x14ac:dyDescent="0.25">
      <c r="A23" s="382" t="s">
        <v>846</v>
      </c>
      <c r="B23" s="1002" t="s">
        <v>30</v>
      </c>
      <c r="C23" s="1002"/>
      <c r="D23" s="995" t="s">
        <v>32</v>
      </c>
      <c r="E23" s="995"/>
    </row>
    <row r="24" spans="1:5" x14ac:dyDescent="0.25">
      <c r="A24" s="639" t="s">
        <v>847</v>
      </c>
      <c r="B24" s="1012">
        <v>2183425.9900000002</v>
      </c>
      <c r="C24" s="1012"/>
      <c r="D24" s="1012">
        <v>19465923.449999999</v>
      </c>
      <c r="E24" s="1012"/>
    </row>
    <row r="25" spans="1:5" x14ac:dyDescent="0.25">
      <c r="A25" s="639" t="s">
        <v>848</v>
      </c>
      <c r="B25" s="1012">
        <v>1008966.11</v>
      </c>
      <c r="C25" s="1012"/>
      <c r="D25" s="1012">
        <v>13986612.640000001</v>
      </c>
      <c r="E25" s="1012"/>
    </row>
    <row r="26" spans="1:5" x14ac:dyDescent="0.25">
      <c r="A26" s="1013" t="s">
        <v>849</v>
      </c>
      <c r="B26" s="1013"/>
      <c r="C26" s="1013"/>
      <c r="D26" s="995" t="s">
        <v>32</v>
      </c>
      <c r="E26" s="995"/>
    </row>
    <row r="27" spans="1:5" x14ac:dyDescent="0.25">
      <c r="A27" s="1014" t="s">
        <v>850</v>
      </c>
      <c r="B27" s="1014"/>
      <c r="C27" s="1014"/>
      <c r="D27" s="998"/>
      <c r="E27" s="998"/>
    </row>
    <row r="28" spans="1:5" ht="2.4500000000000002" customHeight="1" x14ac:dyDescent="0.25">
      <c r="A28" s="637"/>
      <c r="B28" s="637"/>
      <c r="C28" s="640"/>
      <c r="D28" s="640"/>
      <c r="E28" s="626"/>
    </row>
    <row r="29" spans="1:5" x14ac:dyDescent="0.25">
      <c r="A29" s="382" t="s">
        <v>851</v>
      </c>
      <c r="B29" s="1002" t="s">
        <v>30</v>
      </c>
      <c r="C29" s="1002"/>
      <c r="D29" s="995" t="s">
        <v>32</v>
      </c>
      <c r="E29" s="995"/>
    </row>
    <row r="30" spans="1:5" x14ac:dyDescent="0.25">
      <c r="A30" s="635" t="s">
        <v>852</v>
      </c>
      <c r="B30" s="1011"/>
      <c r="C30" s="1011"/>
      <c r="D30" s="1011"/>
      <c r="E30" s="1011"/>
    </row>
    <row r="31" spans="1:5" x14ac:dyDescent="0.25">
      <c r="A31" s="635" t="s">
        <v>853</v>
      </c>
      <c r="B31" s="1009"/>
      <c r="C31" s="1009"/>
      <c r="D31" s="1009"/>
      <c r="E31" s="1009"/>
    </row>
    <row r="32" spans="1:5" x14ac:dyDescent="0.25">
      <c r="A32" s="635" t="s">
        <v>854</v>
      </c>
      <c r="B32" s="1009"/>
      <c r="C32" s="1009"/>
      <c r="D32" s="1009"/>
      <c r="E32" s="1009"/>
    </row>
    <row r="33" spans="1:5" x14ac:dyDescent="0.25">
      <c r="A33" s="635" t="s">
        <v>855</v>
      </c>
      <c r="B33" s="1009"/>
      <c r="C33" s="1009"/>
      <c r="D33" s="1009"/>
      <c r="E33" s="1009"/>
    </row>
    <row r="34" spans="1:5" x14ac:dyDescent="0.25">
      <c r="A34" s="635" t="s">
        <v>856</v>
      </c>
      <c r="B34" s="1011"/>
      <c r="C34" s="1011"/>
      <c r="D34" s="1011"/>
      <c r="E34" s="1011"/>
    </row>
    <row r="35" spans="1:5" x14ac:dyDescent="0.25">
      <c r="A35" s="635" t="s">
        <v>857</v>
      </c>
      <c r="B35" s="1009"/>
      <c r="C35" s="1009"/>
      <c r="D35" s="1009"/>
      <c r="E35" s="1009"/>
    </row>
    <row r="36" spans="1:5" x14ac:dyDescent="0.25">
      <c r="A36" s="635" t="s">
        <v>858</v>
      </c>
      <c r="B36" s="1009"/>
      <c r="C36" s="1009"/>
      <c r="D36" s="1009"/>
      <c r="E36" s="1009"/>
    </row>
    <row r="37" spans="1:5" x14ac:dyDescent="0.25">
      <c r="A37" s="641" t="s">
        <v>859</v>
      </c>
      <c r="B37" s="1010"/>
      <c r="C37" s="1010"/>
      <c r="D37" s="1010"/>
      <c r="E37" s="1010"/>
    </row>
    <row r="38" spans="1:5" ht="2.4500000000000002" customHeight="1" x14ac:dyDescent="0.25">
      <c r="A38" s="626"/>
      <c r="B38" s="626"/>
      <c r="C38" s="627"/>
      <c r="D38" s="626"/>
      <c r="E38" s="637"/>
    </row>
    <row r="39" spans="1:5" ht="15" customHeight="1" x14ac:dyDescent="0.25">
      <c r="A39" s="999" t="s">
        <v>860</v>
      </c>
      <c r="B39" s="643" t="s">
        <v>861</v>
      </c>
      <c r="C39" s="985" t="s">
        <v>862</v>
      </c>
      <c r="D39" s="879" t="s">
        <v>863</v>
      </c>
      <c r="E39" s="879"/>
    </row>
    <row r="40" spans="1:5" x14ac:dyDescent="0.25">
      <c r="A40" s="999"/>
      <c r="B40" s="644" t="s">
        <v>864</v>
      </c>
      <c r="C40" s="985"/>
      <c r="D40" s="879"/>
      <c r="E40" s="879"/>
    </row>
    <row r="41" spans="1:5" x14ac:dyDescent="0.25">
      <c r="A41" s="999"/>
      <c r="B41" s="644" t="s">
        <v>865</v>
      </c>
      <c r="C41" s="985"/>
      <c r="D41" s="879"/>
      <c r="E41" s="879"/>
    </row>
    <row r="42" spans="1:5" x14ac:dyDescent="0.25">
      <c r="A42" s="999"/>
      <c r="B42" s="644" t="s">
        <v>33</v>
      </c>
      <c r="C42" s="644" t="s">
        <v>34</v>
      </c>
      <c r="D42" s="1007" t="s">
        <v>35</v>
      </c>
      <c r="E42" s="1007"/>
    </row>
    <row r="43" spans="1:5" x14ac:dyDescent="0.25">
      <c r="A43" s="645" t="s">
        <v>866</v>
      </c>
      <c r="B43" s="646"/>
      <c r="C43" s="647"/>
      <c r="D43" s="1008"/>
      <c r="E43" s="1008"/>
    </row>
    <row r="44" spans="1:5" x14ac:dyDescent="0.25">
      <c r="A44" s="645" t="s">
        <v>867</v>
      </c>
      <c r="B44" s="646"/>
      <c r="C44" s="647"/>
      <c r="D44" s="1008"/>
      <c r="E44" s="1008"/>
    </row>
    <row r="45" spans="1:5" ht="2.4500000000000002" customHeight="1" x14ac:dyDescent="0.25">
      <c r="A45" s="626"/>
      <c r="B45" s="626"/>
      <c r="C45" s="627"/>
      <c r="D45" s="626"/>
      <c r="E45" s="626"/>
    </row>
    <row r="46" spans="1:5" x14ac:dyDescent="0.25">
      <c r="A46" s="863" t="s">
        <v>868</v>
      </c>
      <c r="B46" s="863" t="s">
        <v>869</v>
      </c>
      <c r="C46" s="643" t="s">
        <v>870</v>
      </c>
      <c r="D46" s="643" t="s">
        <v>871</v>
      </c>
      <c r="E46" s="648" t="s">
        <v>872</v>
      </c>
    </row>
    <row r="47" spans="1:5" x14ac:dyDescent="0.25">
      <c r="A47" s="863"/>
      <c r="B47" s="863"/>
      <c r="C47" s="649" t="s">
        <v>32</v>
      </c>
      <c r="D47" s="649" t="s">
        <v>32</v>
      </c>
      <c r="E47" s="650" t="s">
        <v>873</v>
      </c>
    </row>
    <row r="48" spans="1:5" x14ac:dyDescent="0.25">
      <c r="A48" s="635" t="s">
        <v>874</v>
      </c>
      <c r="B48" s="651">
        <f>SUM(B49:B52)</f>
        <v>0</v>
      </c>
      <c r="C48" s="651">
        <f>SUM(C49:C52)</f>
        <v>0</v>
      </c>
      <c r="D48" s="651">
        <f>SUM(D49:D52)</f>
        <v>0</v>
      </c>
      <c r="E48" s="652">
        <f>SUM(E49:E52)</f>
        <v>0</v>
      </c>
    </row>
    <row r="49" spans="1:5" x14ac:dyDescent="0.25">
      <c r="A49" s="635" t="s">
        <v>875</v>
      </c>
      <c r="B49" s="653"/>
      <c r="C49" s="653"/>
      <c r="D49" s="653"/>
      <c r="E49" s="654"/>
    </row>
    <row r="50" spans="1:5" x14ac:dyDescent="0.25">
      <c r="A50" s="635" t="s">
        <v>876</v>
      </c>
      <c r="B50" s="653"/>
      <c r="C50" s="653"/>
      <c r="D50" s="653"/>
      <c r="E50" s="654"/>
    </row>
    <row r="51" spans="1:5" x14ac:dyDescent="0.25">
      <c r="A51" s="635" t="s">
        <v>877</v>
      </c>
      <c r="B51" s="653"/>
      <c r="C51" s="653"/>
      <c r="D51" s="653"/>
      <c r="E51" s="654"/>
    </row>
    <row r="52" spans="1:5" x14ac:dyDescent="0.25">
      <c r="A52" s="635" t="s">
        <v>878</v>
      </c>
      <c r="B52" s="653"/>
      <c r="C52" s="653"/>
      <c r="D52" s="653"/>
      <c r="E52" s="654"/>
    </row>
    <row r="53" spans="1:5" x14ac:dyDescent="0.25">
      <c r="A53" s="635" t="s">
        <v>879</v>
      </c>
      <c r="B53" s="651">
        <f>SUM(B54:B57)</f>
        <v>0</v>
      </c>
      <c r="C53" s="651">
        <f>SUM(C54:C57)</f>
        <v>0</v>
      </c>
      <c r="D53" s="651">
        <f>SUM(D54:D57)</f>
        <v>0</v>
      </c>
      <c r="E53" s="652">
        <f>SUM(E54:E57)</f>
        <v>0</v>
      </c>
    </row>
    <row r="54" spans="1:5" x14ac:dyDescent="0.25">
      <c r="A54" s="635" t="s">
        <v>875</v>
      </c>
      <c r="B54" s="653"/>
      <c r="C54" s="653"/>
      <c r="D54" s="653"/>
      <c r="E54" s="654"/>
    </row>
    <row r="55" spans="1:5" x14ac:dyDescent="0.25">
      <c r="A55" s="635" t="s">
        <v>876</v>
      </c>
      <c r="B55" s="653"/>
      <c r="C55" s="653"/>
      <c r="D55" s="653"/>
      <c r="E55" s="654"/>
    </row>
    <row r="56" spans="1:5" x14ac:dyDescent="0.25">
      <c r="A56" s="635" t="s">
        <v>877</v>
      </c>
      <c r="B56" s="653"/>
      <c r="C56" s="653"/>
      <c r="D56" s="653"/>
      <c r="E56" s="654"/>
    </row>
    <row r="57" spans="1:5" x14ac:dyDescent="0.25">
      <c r="A57" s="635" t="s">
        <v>878</v>
      </c>
      <c r="B57" s="653"/>
      <c r="C57" s="653"/>
      <c r="D57" s="653"/>
      <c r="E57" s="654"/>
    </row>
    <row r="58" spans="1:5" x14ac:dyDescent="0.25">
      <c r="A58" s="655" t="s">
        <v>185</v>
      </c>
      <c r="B58" s="656">
        <f>+B53+B48</f>
        <v>0</v>
      </c>
      <c r="C58" s="656">
        <f>+C53+C48</f>
        <v>0</v>
      </c>
      <c r="D58" s="656">
        <f>+D53+D48</f>
        <v>0</v>
      </c>
      <c r="E58" s="657">
        <f>+E53+E48</f>
        <v>0</v>
      </c>
    </row>
    <row r="59" spans="1:5" ht="15" customHeight="1" x14ac:dyDescent="0.25">
      <c r="A59" s="863" t="s">
        <v>880</v>
      </c>
      <c r="B59" s="1006" t="s">
        <v>881</v>
      </c>
      <c r="C59" s="1001" t="s">
        <v>882</v>
      </c>
      <c r="D59" s="1001"/>
      <c r="E59" s="1001"/>
    </row>
    <row r="60" spans="1:5" x14ac:dyDescent="0.25">
      <c r="A60" s="863"/>
      <c r="B60" s="1006"/>
      <c r="C60" s="658" t="s">
        <v>883</v>
      </c>
      <c r="D60" s="995" t="s">
        <v>884</v>
      </c>
      <c r="E60" s="995"/>
    </row>
    <row r="61" spans="1:5" x14ac:dyDescent="0.25">
      <c r="A61" s="863"/>
      <c r="B61" s="863"/>
      <c r="C61" s="649" t="s">
        <v>885</v>
      </c>
      <c r="D61" s="995"/>
      <c r="E61" s="995"/>
    </row>
    <row r="62" spans="1:5" x14ac:dyDescent="0.25">
      <c r="A62" s="659" t="s">
        <v>886</v>
      </c>
      <c r="B62" s="653"/>
      <c r="C62" s="660">
        <v>0.25</v>
      </c>
      <c r="D62" s="1003"/>
      <c r="E62" s="1003"/>
    </row>
    <row r="63" spans="1:5" x14ac:dyDescent="0.25">
      <c r="A63" s="635" t="s">
        <v>887</v>
      </c>
      <c r="B63" s="653"/>
      <c r="C63" s="661">
        <v>0.6</v>
      </c>
      <c r="D63" s="1004"/>
      <c r="E63" s="1004"/>
    </row>
    <row r="64" spans="1:5" x14ac:dyDescent="0.25">
      <c r="A64" s="635" t="s">
        <v>888</v>
      </c>
      <c r="B64" s="653"/>
      <c r="C64" s="661">
        <v>0.6</v>
      </c>
      <c r="D64" s="1004"/>
      <c r="E64" s="1004"/>
    </row>
    <row r="65" spans="1:5" x14ac:dyDescent="0.25">
      <c r="A65" s="641" t="s">
        <v>889</v>
      </c>
      <c r="B65" s="662"/>
      <c r="C65" s="663">
        <v>0.1</v>
      </c>
      <c r="D65" s="1005"/>
      <c r="E65" s="1005"/>
    </row>
    <row r="66" spans="1:5" x14ac:dyDescent="0.25">
      <c r="A66" s="642" t="s">
        <v>890</v>
      </c>
      <c r="B66" s="1002" t="s">
        <v>881</v>
      </c>
      <c r="C66" s="1002"/>
      <c r="D66" s="995" t="s">
        <v>891</v>
      </c>
      <c r="E66" s="995"/>
    </row>
    <row r="67" spans="1:5" x14ac:dyDescent="0.25">
      <c r="A67" s="655" t="s">
        <v>892</v>
      </c>
      <c r="B67" s="997"/>
      <c r="C67" s="997"/>
      <c r="D67" s="998"/>
      <c r="E67" s="998"/>
    </row>
    <row r="68" spans="1:5" x14ac:dyDescent="0.25">
      <c r="A68" s="655" t="s">
        <v>893</v>
      </c>
      <c r="B68" s="998"/>
      <c r="C68" s="998"/>
      <c r="D68" s="998"/>
      <c r="E68" s="998"/>
    </row>
    <row r="69" spans="1:5" x14ac:dyDescent="0.25">
      <c r="A69" s="382" t="s">
        <v>894</v>
      </c>
      <c r="B69" s="631" t="s">
        <v>895</v>
      </c>
      <c r="C69" s="664" t="s">
        <v>896</v>
      </c>
      <c r="D69" s="631" t="s">
        <v>897</v>
      </c>
      <c r="E69" s="632" t="s">
        <v>898</v>
      </c>
    </row>
    <row r="70" spans="1:5" x14ac:dyDescent="0.25">
      <c r="A70" s="635" t="s">
        <v>852</v>
      </c>
      <c r="B70" s="665"/>
      <c r="C70" s="665"/>
      <c r="D70" s="665"/>
      <c r="E70" s="666"/>
    </row>
    <row r="71" spans="1:5" x14ac:dyDescent="0.25">
      <c r="A71" s="635" t="s">
        <v>899</v>
      </c>
      <c r="B71" s="667"/>
      <c r="C71" s="667"/>
      <c r="D71" s="667"/>
      <c r="E71" s="636"/>
    </row>
    <row r="72" spans="1:5" x14ac:dyDescent="0.25">
      <c r="A72" s="635" t="s">
        <v>900</v>
      </c>
      <c r="B72" s="667"/>
      <c r="C72" s="667"/>
      <c r="D72" s="667"/>
      <c r="E72" s="636"/>
    </row>
    <row r="73" spans="1:5" x14ac:dyDescent="0.25">
      <c r="A73" s="635" t="s">
        <v>855</v>
      </c>
      <c r="B73" s="668">
        <f>+B71-B72</f>
        <v>0</v>
      </c>
      <c r="C73" s="668">
        <f>+C71-C72</f>
        <v>0</v>
      </c>
      <c r="D73" s="668">
        <f>+D71-D72</f>
        <v>0</v>
      </c>
      <c r="E73" s="634">
        <f>+E71-E72</f>
        <v>0</v>
      </c>
    </row>
    <row r="74" spans="1:5" x14ac:dyDescent="0.25">
      <c r="A74" s="635" t="s">
        <v>856</v>
      </c>
      <c r="B74" s="668"/>
      <c r="C74" s="668"/>
      <c r="D74" s="668"/>
      <c r="E74" s="634"/>
    </row>
    <row r="75" spans="1:5" x14ac:dyDescent="0.25">
      <c r="A75" s="635" t="s">
        <v>901</v>
      </c>
      <c r="B75" s="667"/>
      <c r="C75" s="667"/>
      <c r="D75" s="667"/>
      <c r="E75" s="636"/>
    </row>
    <row r="76" spans="1:5" x14ac:dyDescent="0.25">
      <c r="A76" s="635" t="s">
        <v>902</v>
      </c>
      <c r="B76" s="667"/>
      <c r="C76" s="667"/>
      <c r="D76" s="667"/>
      <c r="E76" s="636"/>
    </row>
    <row r="77" spans="1:5" x14ac:dyDescent="0.25">
      <c r="A77" s="635" t="s">
        <v>859</v>
      </c>
      <c r="B77" s="668">
        <f>+B75-B76</f>
        <v>0</v>
      </c>
      <c r="C77" s="668">
        <f>+C75-C76</f>
        <v>0</v>
      </c>
      <c r="D77" s="668">
        <f>+D75-D76</f>
        <v>0</v>
      </c>
      <c r="E77" s="634">
        <f>+E75-E76</f>
        <v>0</v>
      </c>
    </row>
    <row r="78" spans="1:5" x14ac:dyDescent="0.25">
      <c r="A78" s="382" t="s">
        <v>903</v>
      </c>
      <c r="B78" s="1002" t="s">
        <v>881</v>
      </c>
      <c r="C78" s="1002"/>
      <c r="D78" s="995" t="s">
        <v>904</v>
      </c>
      <c r="E78" s="995"/>
    </row>
    <row r="79" spans="1:5" x14ac:dyDescent="0.25">
      <c r="A79" s="655" t="s">
        <v>905</v>
      </c>
      <c r="B79" s="997"/>
      <c r="C79" s="997"/>
      <c r="D79" s="998"/>
      <c r="E79" s="998"/>
    </row>
    <row r="80" spans="1:5" x14ac:dyDescent="0.25">
      <c r="A80" s="655" t="s">
        <v>906</v>
      </c>
      <c r="B80" s="998"/>
      <c r="C80" s="998"/>
      <c r="D80" s="998"/>
      <c r="E80" s="998"/>
    </row>
    <row r="81" spans="1:5" ht="2.4500000000000002" customHeight="1" x14ac:dyDescent="0.25">
      <c r="A81" s="638"/>
      <c r="B81" s="638"/>
      <c r="C81" s="627"/>
      <c r="D81" s="626"/>
      <c r="E81" s="626"/>
    </row>
    <row r="82" spans="1:5" ht="15" customHeight="1" x14ac:dyDescent="0.25">
      <c r="A82" s="999" t="s">
        <v>907</v>
      </c>
      <c r="B82" s="1000" t="s">
        <v>881</v>
      </c>
      <c r="C82" s="1001" t="s">
        <v>908</v>
      </c>
      <c r="D82" s="1001"/>
      <c r="E82" s="1001"/>
    </row>
    <row r="83" spans="1:5" x14ac:dyDescent="0.25">
      <c r="A83" s="999"/>
      <c r="B83" s="1000"/>
      <c r="C83" s="658" t="s">
        <v>883</v>
      </c>
      <c r="D83" s="879" t="s">
        <v>884</v>
      </c>
      <c r="E83" s="879"/>
    </row>
    <row r="84" spans="1:5" x14ac:dyDescent="0.25">
      <c r="A84" s="999"/>
      <c r="B84" s="1000"/>
      <c r="C84" s="649" t="s">
        <v>885</v>
      </c>
      <c r="D84" s="879"/>
      <c r="E84" s="879"/>
    </row>
    <row r="85" spans="1:5" x14ac:dyDescent="0.25">
      <c r="A85" s="655" t="s">
        <v>909</v>
      </c>
      <c r="B85" s="669"/>
      <c r="C85" s="670"/>
      <c r="D85" s="994"/>
      <c r="E85" s="994"/>
    </row>
    <row r="86" spans="1:5" ht="2.4500000000000002" customHeight="1" x14ac:dyDescent="0.25">
      <c r="A86" s="671"/>
      <c r="B86" s="671"/>
      <c r="C86" s="672"/>
      <c r="D86" s="671"/>
      <c r="E86" s="671"/>
    </row>
    <row r="87" spans="1:5" x14ac:dyDescent="0.25">
      <c r="A87" s="673" t="s">
        <v>910</v>
      </c>
      <c r="B87" s="995" t="s">
        <v>911</v>
      </c>
      <c r="C87" s="995"/>
      <c r="D87" s="995"/>
      <c r="E87" s="995"/>
    </row>
    <row r="88" spans="1:5" x14ac:dyDescent="0.25">
      <c r="A88" s="674" t="s">
        <v>912</v>
      </c>
      <c r="B88" s="996"/>
      <c r="C88" s="996"/>
      <c r="D88" s="996"/>
      <c r="E88" s="996"/>
    </row>
    <row r="89" spans="1:5" x14ac:dyDescent="0.25">
      <c r="A89" s="864" t="s">
        <v>140</v>
      </c>
      <c r="B89" s="864"/>
      <c r="C89" s="864"/>
      <c r="D89" s="864"/>
      <c r="E89" s="864"/>
    </row>
  </sheetData>
  <sheetProtection password="DA51" sheet="1" formatColumns="0" formatRows="0" selectLockedCells="1"/>
  <mergeCells count="97">
    <mergeCell ref="A1:E1"/>
    <mergeCell ref="A3:E3"/>
    <mergeCell ref="A4:E4"/>
    <mergeCell ref="A5:E5"/>
    <mergeCell ref="A6:E6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A26:C26"/>
    <mergeCell ref="D26:E26"/>
    <mergeCell ref="A27:C27"/>
    <mergeCell ref="D27:E27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A39:A42"/>
    <mergeCell ref="C39:C41"/>
    <mergeCell ref="D39:E41"/>
    <mergeCell ref="D42:E42"/>
    <mergeCell ref="D43:E43"/>
    <mergeCell ref="D44:E44"/>
    <mergeCell ref="A46:A47"/>
    <mergeCell ref="B46:B47"/>
    <mergeCell ref="A59:A61"/>
    <mergeCell ref="B59:B61"/>
    <mergeCell ref="C59:E59"/>
    <mergeCell ref="D60:E61"/>
    <mergeCell ref="D62:E62"/>
    <mergeCell ref="D63:E63"/>
    <mergeCell ref="D64:E64"/>
    <mergeCell ref="D65:E65"/>
    <mergeCell ref="B66:C66"/>
    <mergeCell ref="D66:E66"/>
    <mergeCell ref="C82:E82"/>
    <mergeCell ref="D83:E84"/>
    <mergeCell ref="B67:C67"/>
    <mergeCell ref="D67:E67"/>
    <mergeCell ref="B68:C68"/>
    <mergeCell ref="D68:E68"/>
    <mergeCell ref="B78:C78"/>
    <mergeCell ref="D78:E78"/>
    <mergeCell ref="D85:E85"/>
    <mergeCell ref="B87:E87"/>
    <mergeCell ref="B88:E88"/>
    <mergeCell ref="A89:E89"/>
    <mergeCell ref="B79:C79"/>
    <mergeCell ref="D79:E79"/>
    <mergeCell ref="B80:C80"/>
    <mergeCell ref="D80:E80"/>
    <mergeCell ref="A82:A84"/>
    <mergeCell ref="B82:B84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workbookViewId="0">
      <selection activeCell="A7" sqref="A7:J7"/>
    </sheetView>
  </sheetViews>
  <sheetFormatPr defaultRowHeight="6.75" customHeight="1" x14ac:dyDescent="0.25"/>
  <cols>
    <col min="1" max="1" width="47.28515625" style="10" customWidth="1"/>
    <col min="2" max="2" width="15" style="10" customWidth="1"/>
    <col min="3" max="3" width="15.85546875" style="10" customWidth="1"/>
    <col min="4" max="4" width="14.85546875" style="10" customWidth="1"/>
    <col min="5" max="5" width="12.7109375" style="10" customWidth="1"/>
    <col min="6" max="6" width="14.140625" style="10" customWidth="1"/>
    <col min="7" max="9" width="12.7109375" style="10" customWidth="1"/>
    <col min="10" max="10" width="14.7109375" style="10" customWidth="1"/>
    <col min="11" max="16384" width="9.140625" style="10"/>
  </cols>
  <sheetData>
    <row r="1" spans="1:10" ht="15.75" x14ac:dyDescent="0.25">
      <c r="A1" s="11" t="s">
        <v>19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6" customHeight="1" x14ac:dyDescent="0.25">
      <c r="A2" s="13"/>
      <c r="B2" s="12"/>
      <c r="C2" s="12"/>
      <c r="D2" s="12"/>
      <c r="E2" s="12"/>
      <c r="F2" s="12"/>
      <c r="G2" s="12"/>
      <c r="H2" s="12"/>
      <c r="I2" s="12"/>
      <c r="J2" s="12"/>
    </row>
    <row r="3" spans="1:10" ht="15" x14ac:dyDescent="0.25">
      <c r="A3" s="690" t="s">
        <v>923</v>
      </c>
      <c r="B3" s="690"/>
      <c r="C3" s="690"/>
      <c r="D3" s="690"/>
      <c r="E3" s="690"/>
      <c r="F3" s="690"/>
      <c r="G3" s="690"/>
      <c r="H3" s="690"/>
      <c r="I3" s="690"/>
      <c r="J3" s="690"/>
    </row>
    <row r="4" spans="1:10" ht="15" x14ac:dyDescent="0.25">
      <c r="A4" s="691" t="s">
        <v>1</v>
      </c>
      <c r="B4" s="691"/>
      <c r="C4" s="691"/>
      <c r="D4" s="691"/>
      <c r="E4" s="691"/>
      <c r="F4" s="691"/>
      <c r="G4" s="691"/>
      <c r="H4" s="691"/>
      <c r="I4" s="691"/>
      <c r="J4" s="691"/>
    </row>
    <row r="5" spans="1:10" ht="15" x14ac:dyDescent="0.25">
      <c r="A5" s="692" t="s">
        <v>21</v>
      </c>
      <c r="B5" s="692"/>
      <c r="C5" s="692"/>
      <c r="D5" s="692"/>
      <c r="E5" s="692"/>
      <c r="F5" s="692"/>
      <c r="G5" s="692"/>
      <c r="H5" s="692"/>
      <c r="I5" s="692"/>
      <c r="J5" s="692"/>
    </row>
    <row r="6" spans="1:10" ht="15" x14ac:dyDescent="0.25">
      <c r="A6" s="693" t="s">
        <v>22</v>
      </c>
      <c r="B6" s="693"/>
      <c r="C6" s="693"/>
      <c r="D6" s="693"/>
      <c r="E6" s="693"/>
      <c r="F6" s="693"/>
      <c r="G6" s="693"/>
      <c r="H6" s="693"/>
      <c r="I6" s="693"/>
      <c r="J6" s="693"/>
    </row>
    <row r="7" spans="1:10" ht="15" x14ac:dyDescent="0.25">
      <c r="A7" s="694" t="s">
        <v>936</v>
      </c>
      <c r="B7" s="694"/>
      <c r="C7" s="694"/>
      <c r="D7" s="694"/>
      <c r="E7" s="694"/>
      <c r="F7" s="694"/>
      <c r="G7" s="694"/>
      <c r="H7" s="694"/>
      <c r="I7" s="694"/>
      <c r="J7" s="694"/>
    </row>
    <row r="8" spans="1:10" ht="5.25" customHeight="1" x14ac:dyDescent="0.25">
      <c r="A8" s="14"/>
      <c r="B8" s="14"/>
      <c r="C8" s="14"/>
      <c r="D8" s="14"/>
      <c r="E8" s="14"/>
      <c r="F8" s="14"/>
      <c r="G8" s="14"/>
      <c r="H8" s="14"/>
      <c r="I8" s="15"/>
      <c r="J8" s="15"/>
    </row>
    <row r="9" spans="1:10" ht="15" x14ac:dyDescent="0.25">
      <c r="A9" s="16" t="s">
        <v>23</v>
      </c>
      <c r="B9" s="17"/>
      <c r="C9" s="18"/>
      <c r="D9" s="18"/>
      <c r="E9" s="19"/>
      <c r="F9" s="18"/>
      <c r="G9" s="18"/>
      <c r="H9" s="20"/>
      <c r="I9" s="15"/>
      <c r="J9" s="21">
        <v>1</v>
      </c>
    </row>
    <row r="10" spans="1:10" ht="15" x14ac:dyDescent="0.25">
      <c r="A10" s="22"/>
      <c r="B10" s="23" t="s">
        <v>24</v>
      </c>
      <c r="C10" s="24" t="s">
        <v>24</v>
      </c>
      <c r="D10" s="695" t="s">
        <v>25</v>
      </c>
      <c r="E10" s="695"/>
      <c r="F10" s="695"/>
      <c r="G10" s="695"/>
      <c r="H10" s="695"/>
      <c r="I10" s="25"/>
      <c r="J10" s="26" t="s">
        <v>26</v>
      </c>
    </row>
    <row r="11" spans="1:10" ht="15" x14ac:dyDescent="0.25">
      <c r="A11" s="27" t="s">
        <v>27</v>
      </c>
      <c r="B11" s="28" t="s">
        <v>28</v>
      </c>
      <c r="C11" s="28" t="s">
        <v>29</v>
      </c>
      <c r="D11" s="688" t="s">
        <v>30</v>
      </c>
      <c r="E11" s="688"/>
      <c r="F11" s="29" t="s">
        <v>31</v>
      </c>
      <c r="G11" s="688" t="s">
        <v>32</v>
      </c>
      <c r="H11" s="688"/>
      <c r="I11" s="30" t="s">
        <v>31</v>
      </c>
      <c r="J11" s="30"/>
    </row>
    <row r="12" spans="1:10" ht="15" x14ac:dyDescent="0.25">
      <c r="A12" s="31"/>
      <c r="B12" s="32"/>
      <c r="C12" s="33" t="s">
        <v>33</v>
      </c>
      <c r="D12" s="689" t="s">
        <v>34</v>
      </c>
      <c r="E12" s="689"/>
      <c r="F12" s="34" t="s">
        <v>35</v>
      </c>
      <c r="G12" s="689" t="s">
        <v>36</v>
      </c>
      <c r="H12" s="689"/>
      <c r="I12" s="35" t="s">
        <v>37</v>
      </c>
      <c r="J12" s="35" t="s">
        <v>38</v>
      </c>
    </row>
    <row r="13" spans="1:10" ht="15" x14ac:dyDescent="0.25">
      <c r="A13" s="36" t="s">
        <v>39</v>
      </c>
      <c r="B13" s="37">
        <f>+B14+B54</f>
        <v>24786800</v>
      </c>
      <c r="C13" s="37">
        <f>+C14+C54</f>
        <v>24786800</v>
      </c>
      <c r="D13" s="687">
        <f>+D14+D54</f>
        <v>2199419.29</v>
      </c>
      <c r="E13" s="687">
        <f>+E14+E54</f>
        <v>0</v>
      </c>
      <c r="F13" s="38">
        <f>IF(C13=0,0,+D13/C13)</f>
        <v>8.8733490809624477E-2</v>
      </c>
      <c r="G13" s="687">
        <f>+G14+G54</f>
        <v>13986612.640000001</v>
      </c>
      <c r="H13" s="687">
        <f>+H14+H54</f>
        <v>0</v>
      </c>
      <c r="I13" s="38">
        <f>IF(C13=0,0,G13/C13)</f>
        <v>0.5642766569303016</v>
      </c>
      <c r="J13" s="39">
        <f>+C13-G13</f>
        <v>10800187.359999999</v>
      </c>
    </row>
    <row r="14" spans="1:10" ht="15" x14ac:dyDescent="0.25">
      <c r="A14" s="40" t="s">
        <v>40</v>
      </c>
      <c r="B14" s="37">
        <f>+B15+B19+B23+B31+B35+B40+B41+B48</f>
        <v>24536100</v>
      </c>
      <c r="C14" s="37">
        <f>+C15+C19+C23+C31+C35+C40+C41+C48</f>
        <v>24536100</v>
      </c>
      <c r="D14" s="685">
        <f>+D15+D19+D23+D31+D35+D40+D41+D48</f>
        <v>2322638.56</v>
      </c>
      <c r="E14" s="685">
        <f>+E15+E19+E23+E31+E35+E40+E41+E48</f>
        <v>0</v>
      </c>
      <c r="F14" s="38">
        <f t="shared" ref="F14:F77" si="0">IF(C14=0,0,+D14/C14)</f>
        <v>9.4662092182539195E-2</v>
      </c>
      <c r="G14" s="685">
        <f>+G15+G19+G23+G31+G35+G40+G41+G48</f>
        <v>15259427.610000001</v>
      </c>
      <c r="H14" s="685">
        <f>+H15+H19+H23+H31+H35+H40+H41+H48</f>
        <v>0</v>
      </c>
      <c r="I14" s="38">
        <f t="shared" ref="I14:I77" si="1">IF(C14=0,0,G14/C14)</f>
        <v>0.62191740374387128</v>
      </c>
      <c r="J14" s="42">
        <f t="shared" ref="J14:J77" si="2">+C14-G14</f>
        <v>9276672.3899999987</v>
      </c>
    </row>
    <row r="15" spans="1:10" ht="15" x14ac:dyDescent="0.25">
      <c r="A15" s="40" t="s">
        <v>41</v>
      </c>
      <c r="B15" s="37">
        <f>SUM(B16:B18)</f>
        <v>236000</v>
      </c>
      <c r="C15" s="37">
        <f>SUM(C16:C18)</f>
        <v>236000</v>
      </c>
      <c r="D15" s="685">
        <f>SUM(D16:D18)</f>
        <v>0</v>
      </c>
      <c r="E15" s="685">
        <f>SUM(E16:E18)</f>
        <v>0</v>
      </c>
      <c r="F15" s="38">
        <f t="shared" si="0"/>
        <v>0</v>
      </c>
      <c r="G15" s="685">
        <f>SUM(G16:G18)</f>
        <v>0</v>
      </c>
      <c r="H15" s="685">
        <f>SUM(H16:H18)</f>
        <v>0</v>
      </c>
      <c r="I15" s="38">
        <f t="shared" si="1"/>
        <v>0</v>
      </c>
      <c r="J15" s="42">
        <f t="shared" si="2"/>
        <v>236000</v>
      </c>
    </row>
    <row r="16" spans="1:10" ht="15" x14ac:dyDescent="0.25">
      <c r="A16" s="40" t="s">
        <v>42</v>
      </c>
      <c r="B16" s="43">
        <v>212600</v>
      </c>
      <c r="C16" s="43">
        <v>212600</v>
      </c>
      <c r="D16" s="686"/>
      <c r="E16" s="686"/>
      <c r="F16" s="38">
        <f t="shared" si="0"/>
        <v>0</v>
      </c>
      <c r="G16" s="686"/>
      <c r="H16" s="686"/>
      <c r="I16" s="38">
        <f t="shared" si="1"/>
        <v>0</v>
      </c>
      <c r="J16" s="42">
        <f t="shared" si="2"/>
        <v>212600</v>
      </c>
    </row>
    <row r="17" spans="1:10" ht="15" x14ac:dyDescent="0.25">
      <c r="A17" s="40" t="s">
        <v>43</v>
      </c>
      <c r="B17" s="43">
        <v>16800</v>
      </c>
      <c r="C17" s="43">
        <v>16800</v>
      </c>
      <c r="D17" s="686"/>
      <c r="E17" s="686"/>
      <c r="F17" s="38">
        <f t="shared" si="0"/>
        <v>0</v>
      </c>
      <c r="G17" s="686"/>
      <c r="H17" s="686"/>
      <c r="I17" s="38">
        <f t="shared" si="1"/>
        <v>0</v>
      </c>
      <c r="J17" s="42">
        <f t="shared" si="2"/>
        <v>16800</v>
      </c>
    </row>
    <row r="18" spans="1:10" ht="15" x14ac:dyDescent="0.25">
      <c r="A18" s="40" t="s">
        <v>44</v>
      </c>
      <c r="B18" s="43">
        <v>6600</v>
      </c>
      <c r="C18" s="43">
        <v>6600</v>
      </c>
      <c r="D18" s="686"/>
      <c r="E18" s="686"/>
      <c r="F18" s="38">
        <f t="shared" si="0"/>
        <v>0</v>
      </c>
      <c r="G18" s="686"/>
      <c r="H18" s="686"/>
      <c r="I18" s="38">
        <f t="shared" si="1"/>
        <v>0</v>
      </c>
      <c r="J18" s="42">
        <f t="shared" si="2"/>
        <v>6600</v>
      </c>
    </row>
    <row r="19" spans="1:10" ht="15" x14ac:dyDescent="0.25">
      <c r="A19" s="40" t="s">
        <v>45</v>
      </c>
      <c r="B19" s="37">
        <f>SUM(B20:B22)</f>
        <v>100000</v>
      </c>
      <c r="C19" s="37">
        <f>SUM(C20:C22)</f>
        <v>100000</v>
      </c>
      <c r="D19" s="685">
        <f>SUM(D20:D22)</f>
        <v>0</v>
      </c>
      <c r="E19" s="685">
        <f>SUM(E20:E22)</f>
        <v>0</v>
      </c>
      <c r="F19" s="38">
        <f t="shared" si="0"/>
        <v>0</v>
      </c>
      <c r="G19" s="685">
        <f>SUM(G20:G22)</f>
        <v>0</v>
      </c>
      <c r="H19" s="685">
        <f>SUM(H20:H22)</f>
        <v>0</v>
      </c>
      <c r="I19" s="38">
        <f t="shared" si="1"/>
        <v>0</v>
      </c>
      <c r="J19" s="42">
        <f t="shared" si="2"/>
        <v>100000</v>
      </c>
    </row>
    <row r="20" spans="1:10" ht="15" x14ac:dyDescent="0.25">
      <c r="A20" s="40" t="s">
        <v>46</v>
      </c>
      <c r="B20" s="43"/>
      <c r="C20" s="43"/>
      <c r="D20" s="686"/>
      <c r="E20" s="686"/>
      <c r="F20" s="38">
        <f t="shared" si="0"/>
        <v>0</v>
      </c>
      <c r="G20" s="686"/>
      <c r="H20" s="686"/>
      <c r="I20" s="38">
        <f t="shared" si="1"/>
        <v>0</v>
      </c>
      <c r="J20" s="42">
        <f t="shared" si="2"/>
        <v>0</v>
      </c>
    </row>
    <row r="21" spans="1:10" ht="15" x14ac:dyDescent="0.25">
      <c r="A21" s="40" t="s">
        <v>47</v>
      </c>
      <c r="B21" s="43">
        <v>100000</v>
      </c>
      <c r="C21" s="43">
        <v>100000</v>
      </c>
      <c r="D21" s="686"/>
      <c r="E21" s="686"/>
      <c r="F21" s="38">
        <f t="shared" si="0"/>
        <v>0</v>
      </c>
      <c r="G21" s="686"/>
      <c r="H21" s="686"/>
      <c r="I21" s="38">
        <f t="shared" si="1"/>
        <v>0</v>
      </c>
      <c r="J21" s="42">
        <f t="shared" si="2"/>
        <v>100000</v>
      </c>
    </row>
    <row r="22" spans="1:10" ht="15" x14ac:dyDescent="0.25">
      <c r="A22" s="40" t="s">
        <v>48</v>
      </c>
      <c r="B22" s="43"/>
      <c r="C22" s="43"/>
      <c r="D22" s="686"/>
      <c r="E22" s="686"/>
      <c r="F22" s="38">
        <f t="shared" si="0"/>
        <v>0</v>
      </c>
      <c r="G22" s="686"/>
      <c r="H22" s="686"/>
      <c r="I22" s="38">
        <f t="shared" si="1"/>
        <v>0</v>
      </c>
      <c r="J22" s="42">
        <f t="shared" si="2"/>
        <v>0</v>
      </c>
    </row>
    <row r="23" spans="1:10" ht="15" x14ac:dyDescent="0.25">
      <c r="A23" s="40" t="s">
        <v>49</v>
      </c>
      <c r="B23" s="37">
        <f>SUM(B24:B30)</f>
        <v>40900</v>
      </c>
      <c r="C23" s="37">
        <f>SUM(C24:C30)</f>
        <v>40900</v>
      </c>
      <c r="D23" s="685">
        <f>SUM(D24:D30)</f>
        <v>106.93</v>
      </c>
      <c r="E23" s="685">
        <f>SUM(E24:E30)</f>
        <v>0</v>
      </c>
      <c r="F23" s="38">
        <f t="shared" si="0"/>
        <v>2.6144254278728609E-3</v>
      </c>
      <c r="G23" s="685">
        <f>SUM(G24:G30)</f>
        <v>80012.929999999993</v>
      </c>
      <c r="H23" s="685">
        <f>SUM(H24:H30)</f>
        <v>0</v>
      </c>
      <c r="I23" s="38">
        <f t="shared" si="1"/>
        <v>1.9563063569682151</v>
      </c>
      <c r="J23" s="42">
        <f t="shared" si="2"/>
        <v>-39112.929999999993</v>
      </c>
    </row>
    <row r="24" spans="1:10" ht="15" x14ac:dyDescent="0.25">
      <c r="A24" s="40" t="s">
        <v>50</v>
      </c>
      <c r="B24" s="43">
        <v>13300</v>
      </c>
      <c r="C24" s="43">
        <v>13300</v>
      </c>
      <c r="D24" s="686"/>
      <c r="E24" s="686"/>
      <c r="F24" s="38">
        <f t="shared" si="0"/>
        <v>0</v>
      </c>
      <c r="G24" s="686"/>
      <c r="H24" s="686"/>
      <c r="I24" s="38">
        <f t="shared" si="1"/>
        <v>0</v>
      </c>
      <c r="J24" s="42">
        <f t="shared" si="2"/>
        <v>13300</v>
      </c>
    </row>
    <row r="25" spans="1:10" ht="15" x14ac:dyDescent="0.25">
      <c r="A25" s="40" t="s">
        <v>51</v>
      </c>
      <c r="B25" s="43">
        <v>22600</v>
      </c>
      <c r="C25" s="43">
        <v>22600</v>
      </c>
      <c r="D25" s="686">
        <v>106.93</v>
      </c>
      <c r="E25" s="686"/>
      <c r="F25" s="38">
        <f t="shared" si="0"/>
        <v>4.7314159292035397E-3</v>
      </c>
      <c r="G25" s="686">
        <v>80012.929999999993</v>
      </c>
      <c r="H25" s="686"/>
      <c r="I25" s="38">
        <f t="shared" si="1"/>
        <v>3.5403951327433627</v>
      </c>
      <c r="J25" s="42">
        <f t="shared" si="2"/>
        <v>-57412.929999999993</v>
      </c>
    </row>
    <row r="26" spans="1:10" ht="15" x14ac:dyDescent="0.25">
      <c r="A26" s="40" t="s">
        <v>52</v>
      </c>
      <c r="B26" s="43"/>
      <c r="C26" s="43"/>
      <c r="D26" s="686"/>
      <c r="E26" s="686"/>
      <c r="F26" s="38">
        <f t="shared" si="0"/>
        <v>0</v>
      </c>
      <c r="G26" s="686"/>
      <c r="H26" s="686"/>
      <c r="I26" s="38">
        <f t="shared" si="1"/>
        <v>0</v>
      </c>
      <c r="J26" s="42">
        <f t="shared" si="2"/>
        <v>0</v>
      </c>
    </row>
    <row r="27" spans="1:10" ht="15" x14ac:dyDescent="0.25">
      <c r="A27" s="40" t="s">
        <v>53</v>
      </c>
      <c r="B27" s="43"/>
      <c r="C27" s="43"/>
      <c r="D27" s="686"/>
      <c r="E27" s="686"/>
      <c r="F27" s="38">
        <f t="shared" si="0"/>
        <v>0</v>
      </c>
      <c r="G27" s="686"/>
      <c r="H27" s="686"/>
      <c r="I27" s="38">
        <f t="shared" si="1"/>
        <v>0</v>
      </c>
      <c r="J27" s="42">
        <f t="shared" si="2"/>
        <v>0</v>
      </c>
    </row>
    <row r="28" spans="1:10" ht="25.5" x14ac:dyDescent="0.25">
      <c r="A28" s="45" t="s">
        <v>54</v>
      </c>
      <c r="B28" s="43"/>
      <c r="C28" s="43"/>
      <c r="D28" s="686"/>
      <c r="E28" s="686"/>
      <c r="F28" s="38">
        <f t="shared" si="0"/>
        <v>0</v>
      </c>
      <c r="G28" s="686"/>
      <c r="H28" s="686"/>
      <c r="I28" s="38">
        <f t="shared" si="1"/>
        <v>0</v>
      </c>
      <c r="J28" s="42">
        <f t="shared" si="2"/>
        <v>0</v>
      </c>
    </row>
    <row r="29" spans="1:10" ht="15" x14ac:dyDescent="0.25">
      <c r="A29" s="45" t="s">
        <v>55</v>
      </c>
      <c r="B29" s="43"/>
      <c r="C29" s="43"/>
      <c r="D29" s="686"/>
      <c r="E29" s="686"/>
      <c r="F29" s="38">
        <f t="shared" si="0"/>
        <v>0</v>
      </c>
      <c r="G29" s="686"/>
      <c r="H29" s="686"/>
      <c r="I29" s="38">
        <f t="shared" si="1"/>
        <v>0</v>
      </c>
      <c r="J29" s="42">
        <f t="shared" si="2"/>
        <v>0</v>
      </c>
    </row>
    <row r="30" spans="1:10" ht="15" x14ac:dyDescent="0.25">
      <c r="A30" s="40" t="s">
        <v>56</v>
      </c>
      <c r="B30" s="43">
        <v>5000</v>
      </c>
      <c r="C30" s="43">
        <v>5000</v>
      </c>
      <c r="D30" s="686"/>
      <c r="E30" s="686"/>
      <c r="F30" s="38">
        <f t="shared" si="0"/>
        <v>0</v>
      </c>
      <c r="G30" s="686"/>
      <c r="H30" s="686"/>
      <c r="I30" s="38">
        <f t="shared" si="1"/>
        <v>0</v>
      </c>
      <c r="J30" s="42">
        <f t="shared" si="2"/>
        <v>5000</v>
      </c>
    </row>
    <row r="31" spans="1:10" ht="15" x14ac:dyDescent="0.25">
      <c r="A31" s="40" t="s">
        <v>57</v>
      </c>
      <c r="B31" s="37">
        <f>SUM(B32:B34)</f>
        <v>3700</v>
      </c>
      <c r="C31" s="37">
        <f>SUM(C32:C34)</f>
        <v>3700</v>
      </c>
      <c r="D31" s="685">
        <f>SUM(D32:D34)</f>
        <v>0</v>
      </c>
      <c r="E31" s="685">
        <f>SUM(E32:E34)</f>
        <v>0</v>
      </c>
      <c r="F31" s="38">
        <f t="shared" si="0"/>
        <v>0</v>
      </c>
      <c r="G31" s="685">
        <f>SUM(G32:G34)</f>
        <v>0</v>
      </c>
      <c r="H31" s="685">
        <f>SUM(H32:H34)</f>
        <v>0</v>
      </c>
      <c r="I31" s="38">
        <f t="shared" si="1"/>
        <v>0</v>
      </c>
      <c r="J31" s="42">
        <f t="shared" si="2"/>
        <v>3700</v>
      </c>
    </row>
    <row r="32" spans="1:10" ht="15" x14ac:dyDescent="0.25">
      <c r="A32" s="40" t="s">
        <v>58</v>
      </c>
      <c r="B32" s="43">
        <v>0</v>
      </c>
      <c r="C32" s="43"/>
      <c r="D32" s="686"/>
      <c r="E32" s="686"/>
      <c r="F32" s="38">
        <f t="shared" si="0"/>
        <v>0</v>
      </c>
      <c r="G32" s="686"/>
      <c r="H32" s="686"/>
      <c r="I32" s="38">
        <f t="shared" si="1"/>
        <v>0</v>
      </c>
      <c r="J32" s="42">
        <f t="shared" si="2"/>
        <v>0</v>
      </c>
    </row>
    <row r="33" spans="1:10" ht="15" x14ac:dyDescent="0.25">
      <c r="A33" s="40" t="s">
        <v>59</v>
      </c>
      <c r="B33" s="43">
        <v>3700</v>
      </c>
      <c r="C33" s="43">
        <v>3700</v>
      </c>
      <c r="D33" s="686"/>
      <c r="E33" s="686"/>
      <c r="F33" s="38">
        <f t="shared" si="0"/>
        <v>0</v>
      </c>
      <c r="G33" s="686"/>
      <c r="H33" s="686"/>
      <c r="I33" s="38">
        <f t="shared" si="1"/>
        <v>0</v>
      </c>
      <c r="J33" s="42">
        <f t="shared" si="2"/>
        <v>3700</v>
      </c>
    </row>
    <row r="34" spans="1:10" ht="15" x14ac:dyDescent="0.25">
      <c r="A34" s="40" t="s">
        <v>60</v>
      </c>
      <c r="B34" s="43"/>
      <c r="C34" s="43"/>
      <c r="D34" s="686"/>
      <c r="E34" s="686"/>
      <c r="F34" s="38">
        <f t="shared" si="0"/>
        <v>0</v>
      </c>
      <c r="G34" s="686"/>
      <c r="H34" s="686"/>
      <c r="I34" s="38">
        <f t="shared" si="1"/>
        <v>0</v>
      </c>
      <c r="J34" s="42">
        <f t="shared" si="2"/>
        <v>0</v>
      </c>
    </row>
    <row r="35" spans="1:10" ht="15" x14ac:dyDescent="0.25">
      <c r="A35" s="40" t="s">
        <v>61</v>
      </c>
      <c r="B35" s="37">
        <f>SUM(B36:B40)</f>
        <v>6500</v>
      </c>
      <c r="C35" s="37">
        <f>SUM(C36:C40)</f>
        <v>6500</v>
      </c>
      <c r="D35" s="685">
        <f>SUM(D36:D40)</f>
        <v>0</v>
      </c>
      <c r="E35" s="685">
        <f>SUM(E36:E40)</f>
        <v>0</v>
      </c>
      <c r="F35" s="38">
        <f t="shared" si="0"/>
        <v>0</v>
      </c>
      <c r="G35" s="685">
        <f>SUM(G36:G40)</f>
        <v>0</v>
      </c>
      <c r="H35" s="685">
        <f>SUM(H36:H40)</f>
        <v>0</v>
      </c>
      <c r="I35" s="38">
        <f t="shared" si="1"/>
        <v>0</v>
      </c>
      <c r="J35" s="42">
        <f t="shared" si="2"/>
        <v>6500</v>
      </c>
    </row>
    <row r="36" spans="1:10" ht="15" x14ac:dyDescent="0.25">
      <c r="A36" s="40" t="s">
        <v>62</v>
      </c>
      <c r="B36" s="43"/>
      <c r="C36" s="43"/>
      <c r="D36" s="686"/>
      <c r="E36" s="686"/>
      <c r="F36" s="38">
        <f t="shared" si="0"/>
        <v>0</v>
      </c>
      <c r="G36" s="686"/>
      <c r="H36" s="686"/>
      <c r="I36" s="38">
        <f t="shared" si="1"/>
        <v>0</v>
      </c>
      <c r="J36" s="42">
        <f t="shared" si="2"/>
        <v>0</v>
      </c>
    </row>
    <row r="37" spans="1:10" ht="15" x14ac:dyDescent="0.25">
      <c r="A37" s="40" t="s">
        <v>63</v>
      </c>
      <c r="B37" s="43"/>
      <c r="C37" s="43"/>
      <c r="D37" s="686"/>
      <c r="E37" s="686"/>
      <c r="F37" s="38">
        <f t="shared" si="0"/>
        <v>0</v>
      </c>
      <c r="G37" s="686"/>
      <c r="H37" s="686"/>
      <c r="I37" s="38">
        <f t="shared" si="1"/>
        <v>0</v>
      </c>
      <c r="J37" s="42">
        <f t="shared" si="2"/>
        <v>0</v>
      </c>
    </row>
    <row r="38" spans="1:10" ht="15" x14ac:dyDescent="0.25">
      <c r="A38" s="40" t="s">
        <v>64</v>
      </c>
      <c r="B38" s="43">
        <v>3700</v>
      </c>
      <c r="C38" s="43">
        <v>3700</v>
      </c>
      <c r="D38" s="686"/>
      <c r="E38" s="686"/>
      <c r="F38" s="38">
        <f t="shared" si="0"/>
        <v>0</v>
      </c>
      <c r="G38" s="686"/>
      <c r="H38" s="686"/>
      <c r="I38" s="38">
        <f t="shared" si="1"/>
        <v>0</v>
      </c>
      <c r="J38" s="42">
        <f t="shared" si="2"/>
        <v>3700</v>
      </c>
    </row>
    <row r="39" spans="1:10" ht="15" x14ac:dyDescent="0.25">
      <c r="A39" s="46" t="s">
        <v>65</v>
      </c>
      <c r="B39" s="43"/>
      <c r="C39" s="43"/>
      <c r="D39" s="686"/>
      <c r="E39" s="686"/>
      <c r="F39" s="38">
        <f t="shared" si="0"/>
        <v>0</v>
      </c>
      <c r="G39" s="686"/>
      <c r="H39" s="686"/>
      <c r="I39" s="38">
        <f t="shared" si="1"/>
        <v>0</v>
      </c>
      <c r="J39" s="42">
        <f t="shared" si="2"/>
        <v>0</v>
      </c>
    </row>
    <row r="40" spans="1:10" ht="15" x14ac:dyDescent="0.25">
      <c r="A40" s="40" t="s">
        <v>66</v>
      </c>
      <c r="B40" s="43">
        <v>2800</v>
      </c>
      <c r="C40" s="43">
        <v>2800</v>
      </c>
      <c r="D40" s="686"/>
      <c r="E40" s="686"/>
      <c r="F40" s="38">
        <f t="shared" si="0"/>
        <v>0</v>
      </c>
      <c r="G40" s="686"/>
      <c r="H40" s="686"/>
      <c r="I40" s="38">
        <f t="shared" si="1"/>
        <v>0</v>
      </c>
      <c r="J40" s="42">
        <f t="shared" si="2"/>
        <v>2800</v>
      </c>
    </row>
    <row r="41" spans="1:10" ht="15" x14ac:dyDescent="0.25">
      <c r="A41" s="40" t="s">
        <v>67</v>
      </c>
      <c r="B41" s="37">
        <f>SUM(B42:B47)</f>
        <v>24127400</v>
      </c>
      <c r="C41" s="37">
        <f>SUM(C42:C47)</f>
        <v>24127400</v>
      </c>
      <c r="D41" s="685">
        <f>SUM(D42:D47)</f>
        <v>2322531.63</v>
      </c>
      <c r="E41" s="685">
        <f>SUM(E42:E47)</f>
        <v>0</v>
      </c>
      <c r="F41" s="38">
        <f t="shared" si="0"/>
        <v>9.626116489965765E-2</v>
      </c>
      <c r="G41" s="685">
        <f>SUM(G42:G47)</f>
        <v>15173431.880000001</v>
      </c>
      <c r="H41" s="685">
        <f>SUM(H42:H47)</f>
        <v>0</v>
      </c>
      <c r="I41" s="38">
        <f t="shared" si="1"/>
        <v>0.6288879812992697</v>
      </c>
      <c r="J41" s="42">
        <f t="shared" si="2"/>
        <v>8953968.1199999992</v>
      </c>
    </row>
    <row r="42" spans="1:10" ht="15" x14ac:dyDescent="0.25">
      <c r="A42" s="40" t="s">
        <v>68</v>
      </c>
      <c r="B42" s="43">
        <v>22476900</v>
      </c>
      <c r="C42" s="43">
        <v>22476900</v>
      </c>
      <c r="D42" s="686">
        <v>2322531.63</v>
      </c>
      <c r="E42" s="686"/>
      <c r="F42" s="38">
        <f t="shared" si="0"/>
        <v>0.10332971317219011</v>
      </c>
      <c r="G42" s="686">
        <v>15173431.880000001</v>
      </c>
      <c r="H42" s="686"/>
      <c r="I42" s="38">
        <f t="shared" si="1"/>
        <v>0.67506781985060216</v>
      </c>
      <c r="J42" s="42">
        <f t="shared" si="2"/>
        <v>7303468.1199999992</v>
      </c>
    </row>
    <row r="43" spans="1:10" ht="15" x14ac:dyDescent="0.25">
      <c r="A43" s="40" t="s">
        <v>69</v>
      </c>
      <c r="B43" s="43"/>
      <c r="C43" s="43"/>
      <c r="D43" s="686"/>
      <c r="E43" s="686"/>
      <c r="F43" s="38">
        <f t="shared" si="0"/>
        <v>0</v>
      </c>
      <c r="G43" s="686"/>
      <c r="H43" s="686"/>
      <c r="I43" s="38">
        <f t="shared" si="1"/>
        <v>0</v>
      </c>
      <c r="J43" s="42">
        <f t="shared" si="2"/>
        <v>0</v>
      </c>
    </row>
    <row r="44" spans="1:10" ht="15" x14ac:dyDescent="0.25">
      <c r="A44" s="40" t="s">
        <v>70</v>
      </c>
      <c r="B44" s="43"/>
      <c r="C44" s="43"/>
      <c r="D44" s="686"/>
      <c r="E44" s="686"/>
      <c r="F44" s="38">
        <f t="shared" si="0"/>
        <v>0</v>
      </c>
      <c r="G44" s="686"/>
      <c r="H44" s="686"/>
      <c r="I44" s="38">
        <f t="shared" si="1"/>
        <v>0</v>
      </c>
      <c r="J44" s="42">
        <f t="shared" si="2"/>
        <v>0</v>
      </c>
    </row>
    <row r="45" spans="1:10" ht="15" x14ac:dyDescent="0.25">
      <c r="A45" s="40" t="s">
        <v>71</v>
      </c>
      <c r="B45" s="43"/>
      <c r="C45" s="43"/>
      <c r="D45" s="686"/>
      <c r="E45" s="686"/>
      <c r="F45" s="38">
        <f t="shared" si="0"/>
        <v>0</v>
      </c>
      <c r="G45" s="686"/>
      <c r="H45" s="686"/>
      <c r="I45" s="38">
        <f t="shared" si="1"/>
        <v>0</v>
      </c>
      <c r="J45" s="42">
        <f t="shared" si="2"/>
        <v>0</v>
      </c>
    </row>
    <row r="46" spans="1:10" ht="15" x14ac:dyDescent="0.25">
      <c r="A46" s="40" t="s">
        <v>72</v>
      </c>
      <c r="B46" s="43">
        <v>1650500</v>
      </c>
      <c r="C46" s="43">
        <v>1650500</v>
      </c>
      <c r="D46" s="686"/>
      <c r="E46" s="686"/>
      <c r="F46" s="38">
        <f t="shared" si="0"/>
        <v>0</v>
      </c>
      <c r="G46" s="686"/>
      <c r="H46" s="686"/>
      <c r="I46" s="38">
        <f t="shared" si="1"/>
        <v>0</v>
      </c>
      <c r="J46" s="42">
        <f t="shared" si="2"/>
        <v>1650500</v>
      </c>
    </row>
    <row r="47" spans="1:10" ht="15" x14ac:dyDescent="0.25">
      <c r="A47" s="47" t="s">
        <v>73</v>
      </c>
      <c r="B47" s="43"/>
      <c r="C47" s="43"/>
      <c r="D47" s="686"/>
      <c r="E47" s="686"/>
      <c r="F47" s="38">
        <f t="shared" si="0"/>
        <v>0</v>
      </c>
      <c r="G47" s="686"/>
      <c r="H47" s="686"/>
      <c r="I47" s="38">
        <f t="shared" si="1"/>
        <v>0</v>
      </c>
      <c r="J47" s="42">
        <f t="shared" si="2"/>
        <v>0</v>
      </c>
    </row>
    <row r="48" spans="1:10" ht="15" x14ac:dyDescent="0.25">
      <c r="A48" s="40" t="s">
        <v>74</v>
      </c>
      <c r="B48" s="37">
        <f>SUM(B49:B53)</f>
        <v>18800</v>
      </c>
      <c r="C48" s="37">
        <f>SUM(C49:C53)</f>
        <v>18800</v>
      </c>
      <c r="D48" s="685">
        <f>SUM(D49:D53)</f>
        <v>0</v>
      </c>
      <c r="E48" s="685">
        <f>SUM(E49:E53)</f>
        <v>0</v>
      </c>
      <c r="F48" s="38">
        <f t="shared" si="0"/>
        <v>0</v>
      </c>
      <c r="G48" s="685">
        <f>SUM(G49:G53)</f>
        <v>5982.8</v>
      </c>
      <c r="H48" s="685">
        <f>SUM(H49:H53)</f>
        <v>0</v>
      </c>
      <c r="I48" s="38">
        <f t="shared" si="1"/>
        <v>0.31823404255319149</v>
      </c>
      <c r="J48" s="42">
        <f t="shared" si="2"/>
        <v>12817.2</v>
      </c>
    </row>
    <row r="49" spans="1:10" ht="15" x14ac:dyDescent="0.25">
      <c r="A49" s="40" t="s">
        <v>75</v>
      </c>
      <c r="B49" s="43"/>
      <c r="C49" s="43"/>
      <c r="D49" s="686"/>
      <c r="E49" s="686"/>
      <c r="F49" s="38">
        <f t="shared" si="0"/>
        <v>0</v>
      </c>
      <c r="G49" s="686"/>
      <c r="H49" s="686"/>
      <c r="I49" s="38">
        <f t="shared" si="1"/>
        <v>0</v>
      </c>
      <c r="J49" s="42">
        <f t="shared" si="2"/>
        <v>0</v>
      </c>
    </row>
    <row r="50" spans="1:10" ht="15" x14ac:dyDescent="0.25">
      <c r="A50" s="40" t="s">
        <v>76</v>
      </c>
      <c r="B50" s="43">
        <v>12500</v>
      </c>
      <c r="C50" s="43">
        <v>12500</v>
      </c>
      <c r="D50" s="686"/>
      <c r="E50" s="686"/>
      <c r="F50" s="38">
        <f t="shared" si="0"/>
        <v>0</v>
      </c>
      <c r="G50" s="686">
        <v>5982.8</v>
      </c>
      <c r="H50" s="686"/>
      <c r="I50" s="38">
        <f t="shared" si="1"/>
        <v>0.47862399999999999</v>
      </c>
      <c r="J50" s="42">
        <f t="shared" si="2"/>
        <v>6517.2</v>
      </c>
    </row>
    <row r="51" spans="1:10" ht="15" x14ac:dyDescent="0.25">
      <c r="A51" s="40" t="s">
        <v>77</v>
      </c>
      <c r="B51" s="43">
        <v>6300</v>
      </c>
      <c r="C51" s="43">
        <v>6300</v>
      </c>
      <c r="D51" s="686">
        <v>0</v>
      </c>
      <c r="E51" s="686"/>
      <c r="F51" s="38">
        <f t="shared" si="0"/>
        <v>0</v>
      </c>
      <c r="G51" s="686"/>
      <c r="H51" s="686"/>
      <c r="I51" s="38">
        <f t="shared" si="1"/>
        <v>0</v>
      </c>
      <c r="J51" s="42">
        <f t="shared" si="2"/>
        <v>6300</v>
      </c>
    </row>
    <row r="52" spans="1:10" ht="25.5" x14ac:dyDescent="0.25">
      <c r="A52" s="45" t="s">
        <v>78</v>
      </c>
      <c r="B52" s="43"/>
      <c r="C52" s="43"/>
      <c r="D52" s="686"/>
      <c r="E52" s="686"/>
      <c r="F52" s="38">
        <f t="shared" si="0"/>
        <v>0</v>
      </c>
      <c r="G52" s="686"/>
      <c r="H52" s="686"/>
      <c r="I52" s="38">
        <f t="shared" si="1"/>
        <v>0</v>
      </c>
      <c r="J52" s="42">
        <f t="shared" si="2"/>
        <v>0</v>
      </c>
    </row>
    <row r="53" spans="1:10" ht="15" x14ac:dyDescent="0.25">
      <c r="A53" s="47" t="s">
        <v>79</v>
      </c>
      <c r="B53" s="43"/>
      <c r="C53" s="43">
        <v>0</v>
      </c>
      <c r="D53" s="686"/>
      <c r="E53" s="686"/>
      <c r="F53" s="38">
        <f t="shared" si="0"/>
        <v>0</v>
      </c>
      <c r="G53" s="686">
        <v>0</v>
      </c>
      <c r="H53" s="686"/>
      <c r="I53" s="38">
        <f t="shared" si="1"/>
        <v>0</v>
      </c>
      <c r="J53" s="42">
        <f t="shared" si="2"/>
        <v>0</v>
      </c>
    </row>
    <row r="54" spans="1:10" ht="15" x14ac:dyDescent="0.25">
      <c r="A54" s="40" t="s">
        <v>80</v>
      </c>
      <c r="B54" s="37">
        <f>+B55+B58+B61+B62+B70</f>
        <v>250700</v>
      </c>
      <c r="C54" s="37">
        <f>+C55+C58+C61+C62+C70</f>
        <v>250700</v>
      </c>
      <c r="D54" s="685">
        <f>+D55+D58+D61+D62+D70</f>
        <v>-123219.27</v>
      </c>
      <c r="E54" s="685">
        <f>+E55+E58+E61+E62+E70</f>
        <v>0</v>
      </c>
      <c r="F54" s="38">
        <f t="shared" si="0"/>
        <v>-0.49150087754287997</v>
      </c>
      <c r="G54" s="685">
        <f>+G55+G58+G61+G62+G70</f>
        <v>-1272814.97</v>
      </c>
      <c r="H54" s="685">
        <f>+H55+H58+H61+H62+H70</f>
        <v>0</v>
      </c>
      <c r="I54" s="38">
        <f t="shared" si="1"/>
        <v>-5.0770441563621862</v>
      </c>
      <c r="J54" s="42">
        <f t="shared" si="2"/>
        <v>1523514.97</v>
      </c>
    </row>
    <row r="55" spans="1:10" ht="15" x14ac:dyDescent="0.25">
      <c r="A55" s="40" t="s">
        <v>81</v>
      </c>
      <c r="B55" s="37">
        <f>SUM(B56:B57)</f>
        <v>0</v>
      </c>
      <c r="C55" s="37">
        <f>SUM(C56:C57)</f>
        <v>0</v>
      </c>
      <c r="D55" s="685">
        <f>SUM(D56:D57)</f>
        <v>0</v>
      </c>
      <c r="E55" s="685">
        <f>SUM(E56:E57)</f>
        <v>0</v>
      </c>
      <c r="F55" s="38">
        <f t="shared" si="0"/>
        <v>0</v>
      </c>
      <c r="G55" s="685">
        <f>SUM(G56:G57)</f>
        <v>0</v>
      </c>
      <c r="H55" s="685">
        <f>SUM(H56:H57)</f>
        <v>0</v>
      </c>
      <c r="I55" s="38">
        <f t="shared" si="1"/>
        <v>0</v>
      </c>
      <c r="J55" s="42">
        <f t="shared" si="2"/>
        <v>0</v>
      </c>
    </row>
    <row r="56" spans="1:10" ht="15" x14ac:dyDescent="0.25">
      <c r="A56" s="40" t="s">
        <v>82</v>
      </c>
      <c r="B56" s="43"/>
      <c r="C56" s="43"/>
      <c r="D56" s="686"/>
      <c r="E56" s="686"/>
      <c r="F56" s="38">
        <f t="shared" si="0"/>
        <v>0</v>
      </c>
      <c r="G56" s="686"/>
      <c r="H56" s="686"/>
      <c r="I56" s="38">
        <f t="shared" si="1"/>
        <v>0</v>
      </c>
      <c r="J56" s="42">
        <f t="shared" si="2"/>
        <v>0</v>
      </c>
    </row>
    <row r="57" spans="1:10" ht="15" x14ac:dyDescent="0.25">
      <c r="A57" s="40" t="s">
        <v>83</v>
      </c>
      <c r="B57" s="43"/>
      <c r="C57" s="43"/>
      <c r="D57" s="686"/>
      <c r="E57" s="686"/>
      <c r="F57" s="38">
        <f t="shared" si="0"/>
        <v>0</v>
      </c>
      <c r="G57" s="686"/>
      <c r="H57" s="686"/>
      <c r="I57" s="38">
        <f t="shared" si="1"/>
        <v>0</v>
      </c>
      <c r="J57" s="42">
        <f t="shared" si="2"/>
        <v>0</v>
      </c>
    </row>
    <row r="58" spans="1:10" ht="15" x14ac:dyDescent="0.25">
      <c r="A58" s="40" t="s">
        <v>84</v>
      </c>
      <c r="B58" s="37">
        <f>SUM(B59:B61)</f>
        <v>0</v>
      </c>
      <c r="C58" s="37">
        <f>SUM(C59:C61)</f>
        <v>0</v>
      </c>
      <c r="D58" s="685">
        <f>SUM(D59:D61)</f>
        <v>0</v>
      </c>
      <c r="E58" s="685">
        <f>SUM(E59:E61)</f>
        <v>0</v>
      </c>
      <c r="F58" s="38">
        <f t="shared" si="0"/>
        <v>0</v>
      </c>
      <c r="G58" s="685">
        <f>SUM(G59:G61)</f>
        <v>0</v>
      </c>
      <c r="H58" s="685">
        <f>SUM(H59:H61)</f>
        <v>0</v>
      </c>
      <c r="I58" s="38">
        <f t="shared" si="1"/>
        <v>0</v>
      </c>
      <c r="J58" s="42">
        <f t="shared" si="2"/>
        <v>0</v>
      </c>
    </row>
    <row r="59" spans="1:10" ht="15" x14ac:dyDescent="0.25">
      <c r="A59" s="40" t="s">
        <v>85</v>
      </c>
      <c r="B59" s="43"/>
      <c r="C59" s="43"/>
      <c r="D59" s="686"/>
      <c r="E59" s="686"/>
      <c r="F59" s="38">
        <f t="shared" si="0"/>
        <v>0</v>
      </c>
      <c r="G59" s="686"/>
      <c r="H59" s="686"/>
      <c r="I59" s="38">
        <f t="shared" si="1"/>
        <v>0</v>
      </c>
      <c r="J59" s="42">
        <f t="shared" si="2"/>
        <v>0</v>
      </c>
    </row>
    <row r="60" spans="1:10" ht="15" x14ac:dyDescent="0.25">
      <c r="A60" s="40" t="s">
        <v>86</v>
      </c>
      <c r="B60" s="43"/>
      <c r="C60" s="43"/>
      <c r="D60" s="686"/>
      <c r="E60" s="686"/>
      <c r="F60" s="38">
        <f t="shared" si="0"/>
        <v>0</v>
      </c>
      <c r="G60" s="686"/>
      <c r="H60" s="686"/>
      <c r="I60" s="38">
        <f t="shared" si="1"/>
        <v>0</v>
      </c>
      <c r="J60" s="42">
        <f t="shared" si="2"/>
        <v>0</v>
      </c>
    </row>
    <row r="61" spans="1:10" ht="15" x14ac:dyDescent="0.25">
      <c r="A61" s="40" t="s">
        <v>87</v>
      </c>
      <c r="B61" s="43"/>
      <c r="C61" s="43"/>
      <c r="D61" s="686"/>
      <c r="E61" s="686"/>
      <c r="F61" s="38">
        <f t="shared" si="0"/>
        <v>0</v>
      </c>
      <c r="G61" s="686"/>
      <c r="H61" s="686"/>
      <c r="I61" s="38">
        <f t="shared" si="1"/>
        <v>0</v>
      </c>
      <c r="J61" s="42">
        <f t="shared" si="2"/>
        <v>0</v>
      </c>
    </row>
    <row r="62" spans="1:10" ht="15" x14ac:dyDescent="0.25">
      <c r="A62" s="40" t="s">
        <v>88</v>
      </c>
      <c r="B62" s="37">
        <f>SUM(B63:B69)</f>
        <v>1749000</v>
      </c>
      <c r="C62" s="37">
        <f>SUM(C63:C69)</f>
        <v>1749000</v>
      </c>
      <c r="D62" s="685">
        <f>SUM(D63:D69)</f>
        <v>0</v>
      </c>
      <c r="E62" s="685">
        <f>SUM(E63:E69)</f>
        <v>0</v>
      </c>
      <c r="F62" s="38">
        <f t="shared" si="0"/>
        <v>0</v>
      </c>
      <c r="G62" s="685">
        <f>SUM(G63:G69)</f>
        <v>0</v>
      </c>
      <c r="H62" s="685">
        <f>SUM(H63:H69)</f>
        <v>0</v>
      </c>
      <c r="I62" s="38">
        <f t="shared" si="1"/>
        <v>0</v>
      </c>
      <c r="J62" s="42">
        <f t="shared" si="2"/>
        <v>1749000</v>
      </c>
    </row>
    <row r="63" spans="1:10" ht="15" x14ac:dyDescent="0.25">
      <c r="A63" s="40" t="s">
        <v>68</v>
      </c>
      <c r="B63" s="43">
        <v>814900</v>
      </c>
      <c r="C63" s="43">
        <v>814900</v>
      </c>
      <c r="D63" s="686"/>
      <c r="E63" s="686"/>
      <c r="F63" s="38">
        <f t="shared" si="0"/>
        <v>0</v>
      </c>
      <c r="G63" s="686"/>
      <c r="H63" s="686"/>
      <c r="I63" s="38">
        <f t="shared" si="1"/>
        <v>0</v>
      </c>
      <c r="J63" s="42">
        <f t="shared" si="2"/>
        <v>814900</v>
      </c>
    </row>
    <row r="64" spans="1:10" ht="15" x14ac:dyDescent="0.25">
      <c r="A64" s="40" t="s">
        <v>69</v>
      </c>
      <c r="B64" s="43"/>
      <c r="C64" s="43"/>
      <c r="D64" s="686"/>
      <c r="E64" s="686"/>
      <c r="F64" s="38">
        <f t="shared" si="0"/>
        <v>0</v>
      </c>
      <c r="G64" s="686"/>
      <c r="H64" s="686"/>
      <c r="I64" s="38">
        <f t="shared" si="1"/>
        <v>0</v>
      </c>
      <c r="J64" s="42">
        <f t="shared" si="2"/>
        <v>0</v>
      </c>
    </row>
    <row r="65" spans="1:10" ht="15" x14ac:dyDescent="0.25">
      <c r="A65" s="40" t="s">
        <v>70</v>
      </c>
      <c r="B65" s="43"/>
      <c r="C65" s="43"/>
      <c r="D65" s="686"/>
      <c r="E65" s="686"/>
      <c r="F65" s="38">
        <f t="shared" si="0"/>
        <v>0</v>
      </c>
      <c r="G65" s="686"/>
      <c r="H65" s="686"/>
      <c r="I65" s="38">
        <f t="shared" si="1"/>
        <v>0</v>
      </c>
      <c r="J65" s="42">
        <f t="shared" si="2"/>
        <v>0</v>
      </c>
    </row>
    <row r="66" spans="1:10" ht="15" x14ac:dyDescent="0.25">
      <c r="A66" s="40" t="s">
        <v>71</v>
      </c>
      <c r="B66" s="43"/>
      <c r="C66" s="43"/>
      <c r="D66" s="686"/>
      <c r="E66" s="686"/>
      <c r="F66" s="38">
        <f t="shared" si="0"/>
        <v>0</v>
      </c>
      <c r="G66" s="686"/>
      <c r="H66" s="686"/>
      <c r="I66" s="38">
        <f t="shared" si="1"/>
        <v>0</v>
      </c>
      <c r="J66" s="42">
        <f t="shared" si="2"/>
        <v>0</v>
      </c>
    </row>
    <row r="67" spans="1:10" ht="15" x14ac:dyDescent="0.25">
      <c r="A67" s="48" t="s">
        <v>89</v>
      </c>
      <c r="B67" s="43"/>
      <c r="C67" s="43"/>
      <c r="D67" s="686"/>
      <c r="E67" s="686"/>
      <c r="F67" s="38">
        <f t="shared" si="0"/>
        <v>0</v>
      </c>
      <c r="G67" s="686"/>
      <c r="H67" s="686"/>
      <c r="I67" s="38">
        <f t="shared" si="1"/>
        <v>0</v>
      </c>
      <c r="J67" s="42">
        <f t="shared" si="2"/>
        <v>0</v>
      </c>
    </row>
    <row r="68" spans="1:10" ht="15" x14ac:dyDescent="0.25">
      <c r="A68" s="48" t="s">
        <v>72</v>
      </c>
      <c r="B68" s="43">
        <v>934100</v>
      </c>
      <c r="C68" s="43">
        <v>934100</v>
      </c>
      <c r="D68" s="686"/>
      <c r="E68" s="686"/>
      <c r="F68" s="38">
        <f t="shared" si="0"/>
        <v>0</v>
      </c>
      <c r="G68" s="686"/>
      <c r="H68" s="686"/>
      <c r="I68" s="38">
        <f t="shared" si="1"/>
        <v>0</v>
      </c>
      <c r="J68" s="42">
        <f t="shared" si="2"/>
        <v>934100</v>
      </c>
    </row>
    <row r="69" spans="1:10" ht="15" x14ac:dyDescent="0.25">
      <c r="A69" s="48" t="s">
        <v>73</v>
      </c>
      <c r="B69" s="43"/>
      <c r="C69" s="43"/>
      <c r="D69" s="686"/>
      <c r="E69" s="686"/>
      <c r="F69" s="38">
        <f t="shared" si="0"/>
        <v>0</v>
      </c>
      <c r="G69" s="686"/>
      <c r="H69" s="686"/>
      <c r="I69" s="38">
        <f t="shared" si="1"/>
        <v>0</v>
      </c>
      <c r="J69" s="42">
        <f t="shared" si="2"/>
        <v>0</v>
      </c>
    </row>
    <row r="70" spans="1:10" ht="15" x14ac:dyDescent="0.25">
      <c r="A70" s="40" t="s">
        <v>90</v>
      </c>
      <c r="B70" s="37">
        <f>SUM(B71:B74)</f>
        <v>-1498300</v>
      </c>
      <c r="C70" s="37">
        <f>SUM(C71:C74)</f>
        <v>-1498300</v>
      </c>
      <c r="D70" s="685">
        <f>SUM(D71:D74)</f>
        <v>-123219.27</v>
      </c>
      <c r="E70" s="685">
        <f>SUM(E71:E74)</f>
        <v>0</v>
      </c>
      <c r="F70" s="38">
        <f t="shared" si="0"/>
        <v>8.2239384635920718E-2</v>
      </c>
      <c r="G70" s="685">
        <f>SUM(G71:G74)</f>
        <v>-1272814.97</v>
      </c>
      <c r="H70" s="685">
        <f>SUM(H71:H74)</f>
        <v>0</v>
      </c>
      <c r="I70" s="38">
        <f t="shared" si="1"/>
        <v>0.84950608689848495</v>
      </c>
      <c r="J70" s="42">
        <f t="shared" si="2"/>
        <v>-225485.03000000003</v>
      </c>
    </row>
    <row r="71" spans="1:10" ht="15" x14ac:dyDescent="0.25">
      <c r="A71" s="40" t="s">
        <v>91</v>
      </c>
      <c r="B71" s="43"/>
      <c r="C71" s="43"/>
      <c r="D71" s="686"/>
      <c r="E71" s="686"/>
      <c r="F71" s="38">
        <f t="shared" si="0"/>
        <v>0</v>
      </c>
      <c r="G71" s="686"/>
      <c r="H71" s="686"/>
      <c r="I71" s="38">
        <f t="shared" si="1"/>
        <v>0</v>
      </c>
      <c r="J71" s="42">
        <f t="shared" si="2"/>
        <v>0</v>
      </c>
    </row>
    <row r="72" spans="1:10" ht="15" x14ac:dyDescent="0.25">
      <c r="A72" s="49" t="s">
        <v>92</v>
      </c>
      <c r="B72" s="43">
        <v>-1498300</v>
      </c>
      <c r="C72" s="43">
        <v>-1498300</v>
      </c>
      <c r="D72" s="686">
        <v>-123219.27</v>
      </c>
      <c r="E72" s="686"/>
      <c r="F72" s="38">
        <f t="shared" si="0"/>
        <v>8.2239384635920718E-2</v>
      </c>
      <c r="G72" s="686">
        <v>-1272814.97</v>
      </c>
      <c r="H72" s="686"/>
      <c r="I72" s="38">
        <f t="shared" si="1"/>
        <v>0.84950608689848495</v>
      </c>
      <c r="J72" s="42">
        <f t="shared" si="2"/>
        <v>-225485.03000000003</v>
      </c>
    </row>
    <row r="73" spans="1:10" ht="15" x14ac:dyDescent="0.25">
      <c r="A73" s="48" t="s">
        <v>93</v>
      </c>
      <c r="B73" s="43"/>
      <c r="C73" s="43"/>
      <c r="D73" s="686"/>
      <c r="E73" s="686"/>
      <c r="F73" s="38">
        <f t="shared" si="0"/>
        <v>0</v>
      </c>
      <c r="G73" s="686"/>
      <c r="H73" s="686"/>
      <c r="I73" s="38">
        <f t="shared" si="1"/>
        <v>0</v>
      </c>
      <c r="J73" s="42">
        <f t="shared" si="2"/>
        <v>0</v>
      </c>
    </row>
    <row r="74" spans="1:10" ht="15" x14ac:dyDescent="0.25">
      <c r="A74" s="50" t="s">
        <v>94</v>
      </c>
      <c r="B74" s="43">
        <v>0</v>
      </c>
      <c r="C74" s="43">
        <v>0</v>
      </c>
      <c r="D74" s="686">
        <v>0</v>
      </c>
      <c r="E74" s="686"/>
      <c r="F74" s="38">
        <f t="shared" si="0"/>
        <v>0</v>
      </c>
      <c r="G74" s="686">
        <v>0</v>
      </c>
      <c r="H74" s="686"/>
      <c r="I74" s="38">
        <f t="shared" si="1"/>
        <v>0</v>
      </c>
      <c r="J74" s="42">
        <f t="shared" si="2"/>
        <v>0</v>
      </c>
    </row>
    <row r="75" spans="1:10" ht="15" x14ac:dyDescent="0.25">
      <c r="A75" s="51" t="s">
        <v>95</v>
      </c>
      <c r="B75" s="52">
        <f>+B74+B13</f>
        <v>24786800</v>
      </c>
      <c r="C75" s="52">
        <f>+C74+C13</f>
        <v>24786800</v>
      </c>
      <c r="D75" s="684">
        <f>+D74+D13</f>
        <v>2199419.29</v>
      </c>
      <c r="E75" s="684">
        <f>+E74+E13</f>
        <v>0</v>
      </c>
      <c r="F75" s="54">
        <f t="shared" si="0"/>
        <v>8.8733490809624477E-2</v>
      </c>
      <c r="G75" s="684">
        <f>+G74+G13</f>
        <v>13986612.640000001</v>
      </c>
      <c r="H75" s="684">
        <f>+H74+H13</f>
        <v>0</v>
      </c>
      <c r="I75" s="54">
        <f t="shared" si="1"/>
        <v>0.5642766569303016</v>
      </c>
      <c r="J75" s="55">
        <f t="shared" si="2"/>
        <v>10800187.359999999</v>
      </c>
    </row>
    <row r="76" spans="1:10" ht="15" x14ac:dyDescent="0.25">
      <c r="A76" s="56" t="s">
        <v>96</v>
      </c>
      <c r="B76" s="39">
        <f>+B77+B80</f>
        <v>0</v>
      </c>
      <c r="C76" s="39">
        <f>+C77+C80</f>
        <v>0</v>
      </c>
      <c r="D76" s="687">
        <f>+D77+D80</f>
        <v>0</v>
      </c>
      <c r="E76" s="687">
        <f>+E77+E80</f>
        <v>0</v>
      </c>
      <c r="F76" s="57">
        <f t="shared" si="0"/>
        <v>0</v>
      </c>
      <c r="G76" s="687">
        <f>+G77+G80</f>
        <v>0</v>
      </c>
      <c r="H76" s="687">
        <f>+H77+H80</f>
        <v>0</v>
      </c>
      <c r="I76" s="57">
        <f t="shared" si="1"/>
        <v>0</v>
      </c>
      <c r="J76" s="39">
        <f t="shared" si="2"/>
        <v>0</v>
      </c>
    </row>
    <row r="77" spans="1:10" ht="15" x14ac:dyDescent="0.25">
      <c r="A77" s="40" t="s">
        <v>97</v>
      </c>
      <c r="B77" s="42">
        <f>SUM(B78:B79)</f>
        <v>0</v>
      </c>
      <c r="C77" s="42">
        <f>SUM(C78:C79)</f>
        <v>0</v>
      </c>
      <c r="D77" s="685">
        <f>SUM(D78:D79)</f>
        <v>0</v>
      </c>
      <c r="E77" s="685">
        <f>SUM(E78:E79)</f>
        <v>0</v>
      </c>
      <c r="F77" s="58">
        <f t="shared" si="0"/>
        <v>0</v>
      </c>
      <c r="G77" s="685">
        <f>SUM(G78:G79)</f>
        <v>0</v>
      </c>
      <c r="H77" s="685">
        <f>SUM(H78:H79)</f>
        <v>0</v>
      </c>
      <c r="I77" s="58">
        <f t="shared" si="1"/>
        <v>0</v>
      </c>
      <c r="J77" s="42">
        <f t="shared" si="2"/>
        <v>0</v>
      </c>
    </row>
    <row r="78" spans="1:10" ht="15" x14ac:dyDescent="0.25">
      <c r="A78" s="40" t="s">
        <v>98</v>
      </c>
      <c r="B78" s="59"/>
      <c r="C78" s="59"/>
      <c r="D78" s="686"/>
      <c r="E78" s="686"/>
      <c r="F78" s="38">
        <f t="shared" ref="F78:F88" si="3">IF(C78=0,0,+D78/C78)</f>
        <v>0</v>
      </c>
      <c r="G78" s="686"/>
      <c r="H78" s="686"/>
      <c r="I78" s="38">
        <f t="shared" ref="I78:I88" si="4">IF(C78=0,0,G78/C78)</f>
        <v>0</v>
      </c>
      <c r="J78" s="42">
        <f t="shared" ref="J78:J88" si="5">+C78-G78</f>
        <v>0</v>
      </c>
    </row>
    <row r="79" spans="1:10" ht="15" x14ac:dyDescent="0.25">
      <c r="A79" s="60" t="s">
        <v>99</v>
      </c>
      <c r="B79" s="59"/>
      <c r="C79" s="59"/>
      <c r="D79" s="686"/>
      <c r="E79" s="686"/>
      <c r="F79" s="38">
        <f t="shared" si="3"/>
        <v>0</v>
      </c>
      <c r="G79" s="686"/>
      <c r="H79" s="686"/>
      <c r="I79" s="38">
        <f t="shared" si="4"/>
        <v>0</v>
      </c>
      <c r="J79" s="42">
        <f t="shared" si="5"/>
        <v>0</v>
      </c>
    </row>
    <row r="80" spans="1:10" ht="15" x14ac:dyDescent="0.25">
      <c r="A80" s="40" t="s">
        <v>100</v>
      </c>
      <c r="B80" s="42">
        <f>SUM(B81:B82)</f>
        <v>0</v>
      </c>
      <c r="C80" s="42">
        <f>SUM(C81:C82)</f>
        <v>0</v>
      </c>
      <c r="D80" s="685">
        <f>SUM(D81:D82)</f>
        <v>0</v>
      </c>
      <c r="E80" s="685">
        <f>SUM(E81:E82)</f>
        <v>0</v>
      </c>
      <c r="F80" s="58">
        <f t="shared" si="3"/>
        <v>0</v>
      </c>
      <c r="G80" s="685">
        <f>SUM(G81:G82)</f>
        <v>0</v>
      </c>
      <c r="H80" s="685">
        <f>SUM(H81:H82)</f>
        <v>0</v>
      </c>
      <c r="I80" s="58">
        <f t="shared" si="4"/>
        <v>0</v>
      </c>
      <c r="J80" s="42">
        <f t="shared" si="5"/>
        <v>0</v>
      </c>
    </row>
    <row r="81" spans="1:10" ht="15" x14ac:dyDescent="0.25">
      <c r="A81" s="40" t="s">
        <v>98</v>
      </c>
      <c r="B81" s="59"/>
      <c r="C81" s="59"/>
      <c r="D81" s="686"/>
      <c r="E81" s="686"/>
      <c r="F81" s="38">
        <f t="shared" si="3"/>
        <v>0</v>
      </c>
      <c r="G81" s="686"/>
      <c r="H81" s="686"/>
      <c r="I81" s="38">
        <f t="shared" si="4"/>
        <v>0</v>
      </c>
      <c r="J81" s="42">
        <f t="shared" si="5"/>
        <v>0</v>
      </c>
    </row>
    <row r="82" spans="1:10" ht="15" x14ac:dyDescent="0.25">
      <c r="A82" s="60" t="s">
        <v>99</v>
      </c>
      <c r="B82" s="61"/>
      <c r="C82" s="61"/>
      <c r="D82" s="686"/>
      <c r="E82" s="686"/>
      <c r="F82" s="38">
        <f t="shared" si="3"/>
        <v>0</v>
      </c>
      <c r="G82" s="686"/>
      <c r="H82" s="686"/>
      <c r="I82" s="38">
        <f t="shared" si="4"/>
        <v>0</v>
      </c>
      <c r="J82" s="42">
        <f t="shared" si="5"/>
        <v>0</v>
      </c>
    </row>
    <row r="83" spans="1:10" ht="15" x14ac:dyDescent="0.25">
      <c r="A83" s="51" t="s">
        <v>101</v>
      </c>
      <c r="B83" s="52">
        <f>+B75+B76</f>
        <v>24786800</v>
      </c>
      <c r="C83" s="52">
        <f>+C75+C76</f>
        <v>24786800</v>
      </c>
      <c r="D83" s="684">
        <f>+D75+D76</f>
        <v>2199419.29</v>
      </c>
      <c r="E83" s="684">
        <f>+E75+E76</f>
        <v>0</v>
      </c>
      <c r="F83" s="54">
        <f t="shared" si="3"/>
        <v>8.8733490809624477E-2</v>
      </c>
      <c r="G83" s="684">
        <f>+G75+G76</f>
        <v>13986612.640000001</v>
      </c>
      <c r="H83" s="684">
        <f>+H75+H76</f>
        <v>0</v>
      </c>
      <c r="I83" s="54">
        <f t="shared" si="4"/>
        <v>0.5642766569303016</v>
      </c>
      <c r="J83" s="55">
        <f t="shared" si="5"/>
        <v>10800187.359999999</v>
      </c>
    </row>
    <row r="84" spans="1:10" ht="15" x14ac:dyDescent="0.25">
      <c r="A84" s="62" t="s">
        <v>102</v>
      </c>
      <c r="B84" s="63" t="str">
        <f>IF(B$83&lt;&gt;B$113,"Verifique!","")</f>
        <v>Verifique!</v>
      </c>
      <c r="C84" s="64"/>
      <c r="D84" s="684">
        <f>IF(G113&lt;D83,D83-G113,0)</f>
        <v>1190453.1800000002</v>
      </c>
      <c r="E84" s="684"/>
      <c r="F84" s="38">
        <f t="shared" si="3"/>
        <v>0</v>
      </c>
      <c r="G84" s="684">
        <f>IF(H113&lt;G83,G83-H113,0)</f>
        <v>4765972.3900000006</v>
      </c>
      <c r="H84" s="684"/>
      <c r="I84" s="38">
        <f t="shared" si="4"/>
        <v>0</v>
      </c>
      <c r="J84" s="42">
        <f t="shared" si="5"/>
        <v>-4765972.3900000006</v>
      </c>
    </row>
    <row r="85" spans="1:10" ht="15" x14ac:dyDescent="0.25">
      <c r="A85" s="65" t="s">
        <v>103</v>
      </c>
      <c r="B85" s="52">
        <f>SUM(B83:B84)</f>
        <v>24786800</v>
      </c>
      <c r="C85" s="52">
        <v>0</v>
      </c>
      <c r="D85" s="684">
        <f>SUM(D83:E84)</f>
        <v>3389872.47</v>
      </c>
      <c r="E85" s="684"/>
      <c r="F85" s="54">
        <f t="shared" si="3"/>
        <v>0</v>
      </c>
      <c r="G85" s="684">
        <f>SUM(G83:H84)</f>
        <v>18752585.030000001</v>
      </c>
      <c r="H85" s="684"/>
      <c r="I85" s="54">
        <f t="shared" si="4"/>
        <v>0</v>
      </c>
      <c r="J85" s="55">
        <f t="shared" si="5"/>
        <v>-18752585.030000001</v>
      </c>
    </row>
    <row r="86" spans="1:10" ht="25.5" x14ac:dyDescent="0.25">
      <c r="A86" s="66" t="s">
        <v>104</v>
      </c>
      <c r="B86" s="67"/>
      <c r="C86" s="67"/>
      <c r="D86" s="683"/>
      <c r="E86" s="683"/>
      <c r="F86" s="54">
        <f t="shared" si="3"/>
        <v>0</v>
      </c>
      <c r="G86" s="683"/>
      <c r="H86" s="683"/>
      <c r="I86" s="54">
        <f t="shared" si="4"/>
        <v>0</v>
      </c>
      <c r="J86" s="42">
        <f t="shared" si="5"/>
        <v>0</v>
      </c>
    </row>
    <row r="87" spans="1:10" ht="15" x14ac:dyDescent="0.25">
      <c r="A87" s="68" t="s">
        <v>105</v>
      </c>
      <c r="B87" s="67"/>
      <c r="C87" s="67"/>
      <c r="D87" s="683"/>
      <c r="E87" s="683"/>
      <c r="F87" s="54">
        <f t="shared" si="3"/>
        <v>0</v>
      </c>
      <c r="G87" s="683"/>
      <c r="H87" s="683"/>
      <c r="I87" s="54">
        <f t="shared" si="4"/>
        <v>0</v>
      </c>
      <c r="J87" s="55">
        <f t="shared" si="5"/>
        <v>0</v>
      </c>
    </row>
    <row r="88" spans="1:10" ht="15" x14ac:dyDescent="0.25">
      <c r="A88" s="69" t="s">
        <v>106</v>
      </c>
      <c r="B88" s="67"/>
      <c r="C88" s="67"/>
      <c r="D88" s="683"/>
      <c r="E88" s="683"/>
      <c r="F88" s="54">
        <f t="shared" si="3"/>
        <v>0</v>
      </c>
      <c r="G88" s="683"/>
      <c r="H88" s="683"/>
      <c r="I88" s="54">
        <f t="shared" si="4"/>
        <v>0</v>
      </c>
      <c r="J88" s="55">
        <f t="shared" si="5"/>
        <v>0</v>
      </c>
    </row>
    <row r="90" spans="1:10" ht="15" x14ac:dyDescent="0.25">
      <c r="A90" s="70"/>
      <c r="B90" s="71" t="s">
        <v>107</v>
      </c>
      <c r="C90" s="71" t="s">
        <v>108</v>
      </c>
      <c r="D90" s="71" t="s">
        <v>107</v>
      </c>
      <c r="E90" s="681" t="s">
        <v>109</v>
      </c>
      <c r="F90" s="681"/>
      <c r="G90" s="681" t="s">
        <v>110</v>
      </c>
      <c r="H90" s="681"/>
      <c r="I90" s="681"/>
      <c r="J90" s="72" t="s">
        <v>26</v>
      </c>
    </row>
    <row r="91" spans="1:10" ht="15" x14ac:dyDescent="0.25">
      <c r="A91" s="73" t="s">
        <v>111</v>
      </c>
      <c r="B91" s="74" t="s">
        <v>28</v>
      </c>
      <c r="C91" s="74" t="s">
        <v>112</v>
      </c>
      <c r="D91" s="74" t="s">
        <v>29</v>
      </c>
      <c r="E91" s="75" t="s">
        <v>30</v>
      </c>
      <c r="F91" s="75" t="s">
        <v>32</v>
      </c>
      <c r="G91" s="75" t="s">
        <v>30</v>
      </c>
      <c r="H91" s="75" t="s">
        <v>32</v>
      </c>
      <c r="I91" s="75" t="s">
        <v>31</v>
      </c>
      <c r="J91" s="75"/>
    </row>
    <row r="92" spans="1:10" ht="15" x14ac:dyDescent="0.25">
      <c r="A92" s="76"/>
      <c r="B92" s="77" t="s">
        <v>113</v>
      </c>
      <c r="C92" s="77" t="s">
        <v>114</v>
      </c>
      <c r="D92" s="77" t="s">
        <v>115</v>
      </c>
      <c r="E92" s="77"/>
      <c r="F92" s="77"/>
      <c r="G92" s="77"/>
      <c r="H92" s="77" t="s">
        <v>116</v>
      </c>
      <c r="I92" s="78" t="s">
        <v>117</v>
      </c>
      <c r="J92" s="78" t="s">
        <v>118</v>
      </c>
    </row>
    <row r="93" spans="1:10" ht="15" x14ac:dyDescent="0.25">
      <c r="A93" s="79" t="s">
        <v>119</v>
      </c>
      <c r="B93" s="41">
        <f>+B94+B98+B102+B103</f>
        <v>20699600</v>
      </c>
      <c r="C93" s="41">
        <f>+C94+C98+C102+C103</f>
        <v>9393872.3599999994</v>
      </c>
      <c r="D93" s="41">
        <f>SUM(B93:C93)</f>
        <v>30093472.359999999</v>
      </c>
      <c r="E93" s="41">
        <f>+E94+E98+E102+E103</f>
        <v>2183425.9900000002</v>
      </c>
      <c r="F93" s="41">
        <f>+F94+F98+F102+F103</f>
        <v>19465923.449999999</v>
      </c>
      <c r="G93" s="41">
        <f>+G94+G98+G102+G103</f>
        <v>1008966.11</v>
      </c>
      <c r="H93" s="41">
        <f>+H94+H98+H102+H103</f>
        <v>9220640.25</v>
      </c>
      <c r="I93" s="80">
        <f>IF(D93=0,0,+H93/D93)</f>
        <v>0.30640001059684957</v>
      </c>
      <c r="J93" s="81">
        <f>+D93-H93</f>
        <v>20872832.109999999</v>
      </c>
    </row>
    <row r="94" spans="1:10" ht="15" x14ac:dyDescent="0.25">
      <c r="A94" s="82" t="s">
        <v>120</v>
      </c>
      <c r="B94" s="41">
        <f>SUM(B95:B97)</f>
        <v>15314000</v>
      </c>
      <c r="C94" s="41">
        <f>SUM(C95:C97)</f>
        <v>7015676.29</v>
      </c>
      <c r="D94" s="41">
        <f t="shared" ref="D94:D114" si="6">SUM(B94:C94)</f>
        <v>22329676.289999999</v>
      </c>
      <c r="E94" s="41">
        <f>SUM(E95:E97)</f>
        <v>724724.04</v>
      </c>
      <c r="F94" s="41">
        <f>SUM(F95:F97)</f>
        <v>16204451.380000001</v>
      </c>
      <c r="G94" s="41">
        <f>SUM(G95:G97)</f>
        <v>986120.11</v>
      </c>
      <c r="H94" s="41">
        <f>SUM(H95:H97)</f>
        <v>9001494.25</v>
      </c>
      <c r="I94" s="80">
        <f t="shared" ref="I94:I115" si="7">IF(D94=0,0,+H94/D94)</f>
        <v>0.40311799119233899</v>
      </c>
      <c r="J94" s="81">
        <f t="shared" ref="J94:J114" si="8">+D94-H94</f>
        <v>13328182.039999999</v>
      </c>
    </row>
    <row r="95" spans="1:10" ht="15" x14ac:dyDescent="0.25">
      <c r="A95" s="82" t="s">
        <v>121</v>
      </c>
      <c r="B95" s="44">
        <v>7604100</v>
      </c>
      <c r="C95" s="44">
        <v>381963.04</v>
      </c>
      <c r="D95" s="41">
        <f t="shared" si="6"/>
        <v>7986063.04</v>
      </c>
      <c r="E95" s="44">
        <v>689471.85</v>
      </c>
      <c r="F95" s="44">
        <v>6950527.4000000004</v>
      </c>
      <c r="G95" s="44">
        <v>681920.61</v>
      </c>
      <c r="H95" s="44">
        <v>6554999.0599999996</v>
      </c>
      <c r="I95" s="80">
        <f t="shared" si="7"/>
        <v>0.82080482299824165</v>
      </c>
      <c r="J95" s="42">
        <f t="shared" si="8"/>
        <v>1431063.9800000004</v>
      </c>
    </row>
    <row r="96" spans="1:10" ht="15" x14ac:dyDescent="0.25">
      <c r="A96" s="82" t="s">
        <v>122</v>
      </c>
      <c r="B96" s="44"/>
      <c r="C96" s="44"/>
      <c r="D96" s="41">
        <f t="shared" si="6"/>
        <v>0</v>
      </c>
      <c r="E96" s="44"/>
      <c r="F96" s="44"/>
      <c r="G96" s="44"/>
      <c r="H96" s="44"/>
      <c r="I96" s="80">
        <f t="shared" si="7"/>
        <v>0</v>
      </c>
      <c r="J96" s="42">
        <f t="shared" si="8"/>
        <v>0</v>
      </c>
    </row>
    <row r="97" spans="1:10" ht="15" x14ac:dyDescent="0.25">
      <c r="A97" s="82" t="s">
        <v>123</v>
      </c>
      <c r="B97" s="44">
        <v>7709900</v>
      </c>
      <c r="C97" s="44">
        <v>6633713.25</v>
      </c>
      <c r="D97" s="41">
        <f t="shared" si="6"/>
        <v>14343613.25</v>
      </c>
      <c r="E97" s="44">
        <v>35252.19</v>
      </c>
      <c r="F97" s="44">
        <v>9253923.9800000004</v>
      </c>
      <c r="G97" s="44">
        <v>304199.5</v>
      </c>
      <c r="H97" s="44">
        <v>2446495.19</v>
      </c>
      <c r="I97" s="80">
        <f t="shared" si="7"/>
        <v>0.17056338227747461</v>
      </c>
      <c r="J97" s="42">
        <f t="shared" si="8"/>
        <v>11897118.060000001</v>
      </c>
    </row>
    <row r="98" spans="1:10" ht="15" x14ac:dyDescent="0.25">
      <c r="A98" s="82" t="s">
        <v>124</v>
      </c>
      <c r="B98" s="41">
        <f>SUM(B99:B101)</f>
        <v>5102000</v>
      </c>
      <c r="C98" s="41">
        <f>SUM(C99:C101)</f>
        <v>2378196.0699999998</v>
      </c>
      <c r="D98" s="41">
        <f t="shared" si="6"/>
        <v>7480196.0700000003</v>
      </c>
      <c r="E98" s="41">
        <f>SUM(E99:E101)</f>
        <v>1458701.95</v>
      </c>
      <c r="F98" s="41">
        <f>SUM(F99:F101)</f>
        <v>3261472.07</v>
      </c>
      <c r="G98" s="41">
        <f>SUM(G99:G101)</f>
        <v>22846</v>
      </c>
      <c r="H98" s="41">
        <f>SUM(H99:H101)</f>
        <v>219146</v>
      </c>
      <c r="I98" s="80">
        <f t="shared" si="7"/>
        <v>2.9296825637887321E-2</v>
      </c>
      <c r="J98" s="81">
        <f t="shared" si="8"/>
        <v>7261050.0700000003</v>
      </c>
    </row>
    <row r="99" spans="1:10" ht="15" x14ac:dyDescent="0.25">
      <c r="A99" s="82" t="s">
        <v>125</v>
      </c>
      <c r="B99" s="44">
        <v>5032800</v>
      </c>
      <c r="C99" s="44">
        <v>2378196.0699999998</v>
      </c>
      <c r="D99" s="41">
        <f t="shared" si="6"/>
        <v>7410996.0700000003</v>
      </c>
      <c r="E99" s="44">
        <v>1458701.95</v>
      </c>
      <c r="F99" s="44">
        <v>3261472.07</v>
      </c>
      <c r="G99" s="44">
        <v>22846</v>
      </c>
      <c r="H99" s="44">
        <v>219146</v>
      </c>
      <c r="I99" s="80">
        <f t="shared" si="7"/>
        <v>2.957038405230189E-2</v>
      </c>
      <c r="J99" s="42">
        <f t="shared" si="8"/>
        <v>7191850.0700000003</v>
      </c>
    </row>
    <row r="100" spans="1:10" ht="15" x14ac:dyDescent="0.25">
      <c r="A100" s="82" t="s">
        <v>126</v>
      </c>
      <c r="B100" s="44">
        <v>69200</v>
      </c>
      <c r="C100" s="44"/>
      <c r="D100" s="41">
        <f t="shared" si="6"/>
        <v>69200</v>
      </c>
      <c r="E100" s="44"/>
      <c r="F100" s="44"/>
      <c r="G100" s="44"/>
      <c r="H100" s="44"/>
      <c r="I100" s="80">
        <f t="shared" si="7"/>
        <v>0</v>
      </c>
      <c r="J100" s="42">
        <f t="shared" si="8"/>
        <v>69200</v>
      </c>
    </row>
    <row r="101" spans="1:10" ht="15" x14ac:dyDescent="0.25">
      <c r="A101" s="82" t="s">
        <v>127</v>
      </c>
      <c r="B101" s="44"/>
      <c r="C101" s="44"/>
      <c r="D101" s="41">
        <f t="shared" si="6"/>
        <v>0</v>
      </c>
      <c r="E101" s="44"/>
      <c r="F101" s="44"/>
      <c r="G101" s="44"/>
      <c r="H101" s="44"/>
      <c r="I101" s="80">
        <f t="shared" si="7"/>
        <v>0</v>
      </c>
      <c r="J101" s="42">
        <f t="shared" si="8"/>
        <v>0</v>
      </c>
    </row>
    <row r="102" spans="1:10" ht="15" x14ac:dyDescent="0.25">
      <c r="A102" s="82" t="s">
        <v>128</v>
      </c>
      <c r="B102" s="83">
        <v>283600</v>
      </c>
      <c r="C102" s="83"/>
      <c r="D102" s="41">
        <f t="shared" si="6"/>
        <v>283600</v>
      </c>
      <c r="E102" s="83"/>
      <c r="F102" s="83"/>
      <c r="G102" s="83"/>
      <c r="H102" s="83"/>
      <c r="I102" s="80">
        <f t="shared" si="7"/>
        <v>0</v>
      </c>
      <c r="J102" s="42">
        <f t="shared" si="8"/>
        <v>283600</v>
      </c>
    </row>
    <row r="103" spans="1:10" ht="15" x14ac:dyDescent="0.25">
      <c r="A103" s="82" t="s">
        <v>129</v>
      </c>
      <c r="B103" s="83"/>
      <c r="C103" s="83"/>
      <c r="D103" s="41">
        <f t="shared" si="6"/>
        <v>0</v>
      </c>
      <c r="E103" s="83"/>
      <c r="F103" s="83"/>
      <c r="G103" s="83"/>
      <c r="H103" s="83"/>
      <c r="I103" s="80">
        <f t="shared" si="7"/>
        <v>0</v>
      </c>
      <c r="J103" s="42">
        <f t="shared" si="8"/>
        <v>0</v>
      </c>
    </row>
    <row r="104" spans="1:10" ht="15" x14ac:dyDescent="0.25">
      <c r="A104" s="82" t="s">
        <v>130</v>
      </c>
      <c r="B104" s="83"/>
      <c r="C104" s="83"/>
      <c r="D104" s="41">
        <f t="shared" si="6"/>
        <v>0</v>
      </c>
      <c r="E104" s="83"/>
      <c r="F104" s="83"/>
      <c r="G104" s="83"/>
      <c r="H104" s="83"/>
      <c r="I104" s="80">
        <f t="shared" si="7"/>
        <v>0</v>
      </c>
      <c r="J104" s="42">
        <f t="shared" si="8"/>
        <v>0</v>
      </c>
    </row>
    <row r="105" spans="1:10" ht="15" x14ac:dyDescent="0.25">
      <c r="A105" s="84" t="s">
        <v>131</v>
      </c>
      <c r="B105" s="85">
        <f>+B93+B104</f>
        <v>20699600</v>
      </c>
      <c r="C105" s="85">
        <f>+C93+C104</f>
        <v>9393872.3599999994</v>
      </c>
      <c r="D105" s="85">
        <f t="shared" si="6"/>
        <v>30093472.359999999</v>
      </c>
      <c r="E105" s="85">
        <f>+E93+E104</f>
        <v>2183425.9900000002</v>
      </c>
      <c r="F105" s="85">
        <f>+F93+F104</f>
        <v>19465923.449999999</v>
      </c>
      <c r="G105" s="85">
        <f>+G93+G104</f>
        <v>1008966.11</v>
      </c>
      <c r="H105" s="85">
        <f>+H93+H104</f>
        <v>9220640.25</v>
      </c>
      <c r="I105" s="86">
        <f t="shared" si="7"/>
        <v>0.30640001059684957</v>
      </c>
      <c r="J105" s="85">
        <f t="shared" si="8"/>
        <v>20872832.109999999</v>
      </c>
    </row>
    <row r="106" spans="1:10" ht="15" x14ac:dyDescent="0.25">
      <c r="A106" s="56" t="s">
        <v>132</v>
      </c>
      <c r="B106" s="87">
        <f>+B107+B110</f>
        <v>0</v>
      </c>
      <c r="C106" s="87">
        <f>+C107+C110</f>
        <v>0</v>
      </c>
      <c r="D106" s="87">
        <f t="shared" si="6"/>
        <v>0</v>
      </c>
      <c r="E106" s="87">
        <f>+E107+E110</f>
        <v>0</v>
      </c>
      <c r="F106" s="87">
        <f>+F107+F110</f>
        <v>0</v>
      </c>
      <c r="G106" s="87">
        <f>+G107+G110</f>
        <v>0</v>
      </c>
      <c r="H106" s="87">
        <f>+H107+H110</f>
        <v>0</v>
      </c>
      <c r="I106" s="88">
        <f t="shared" si="7"/>
        <v>0</v>
      </c>
      <c r="J106" s="87">
        <f t="shared" si="8"/>
        <v>0</v>
      </c>
    </row>
    <row r="107" spans="1:10" ht="15" x14ac:dyDescent="0.25">
      <c r="A107" s="40" t="s">
        <v>133</v>
      </c>
      <c r="B107" s="42">
        <f>SUM(B108:B109)</f>
        <v>0</v>
      </c>
      <c r="C107" s="42">
        <f>SUM(C108:C109)</f>
        <v>0</v>
      </c>
      <c r="D107" s="81">
        <f t="shared" si="6"/>
        <v>0</v>
      </c>
      <c r="E107" s="42">
        <f>SUM(E108:E109)</f>
        <v>0</v>
      </c>
      <c r="F107" s="42">
        <f>SUM(F108:F109)</f>
        <v>0</v>
      </c>
      <c r="G107" s="42">
        <f>SUM(G108:G109)</f>
        <v>0</v>
      </c>
      <c r="H107" s="42">
        <f>SUM(H108:H109)</f>
        <v>0</v>
      </c>
      <c r="I107" s="89">
        <f t="shared" si="7"/>
        <v>0</v>
      </c>
      <c r="J107" s="81">
        <f t="shared" si="8"/>
        <v>0</v>
      </c>
    </row>
    <row r="108" spans="1:10" ht="15" x14ac:dyDescent="0.25">
      <c r="A108" s="40" t="s">
        <v>134</v>
      </c>
      <c r="B108" s="59"/>
      <c r="C108" s="59"/>
      <c r="D108" s="41">
        <f t="shared" si="6"/>
        <v>0</v>
      </c>
      <c r="E108" s="59"/>
      <c r="F108" s="59"/>
      <c r="G108" s="59"/>
      <c r="H108" s="59"/>
      <c r="I108" s="80">
        <f t="shared" si="7"/>
        <v>0</v>
      </c>
      <c r="J108" s="42">
        <f t="shared" si="8"/>
        <v>0</v>
      </c>
    </row>
    <row r="109" spans="1:10" ht="15" x14ac:dyDescent="0.25">
      <c r="A109" s="40" t="s">
        <v>135</v>
      </c>
      <c r="B109" s="59"/>
      <c r="C109" s="59"/>
      <c r="D109" s="41">
        <f t="shared" si="6"/>
        <v>0</v>
      </c>
      <c r="E109" s="59"/>
      <c r="F109" s="59"/>
      <c r="G109" s="59"/>
      <c r="H109" s="59"/>
      <c r="I109" s="80">
        <f t="shared" si="7"/>
        <v>0</v>
      </c>
      <c r="J109" s="42">
        <f t="shared" si="8"/>
        <v>0</v>
      </c>
    </row>
    <row r="110" spans="1:10" ht="15" x14ac:dyDescent="0.25">
      <c r="A110" s="40" t="s">
        <v>136</v>
      </c>
      <c r="B110" s="42">
        <f>SUM(B111:B112)</f>
        <v>0</v>
      </c>
      <c r="C110" s="42">
        <f>SUM(C111:C112)</f>
        <v>0</v>
      </c>
      <c r="D110" s="81">
        <f t="shared" si="6"/>
        <v>0</v>
      </c>
      <c r="E110" s="42">
        <f>SUM(E111:E112)</f>
        <v>0</v>
      </c>
      <c r="F110" s="42">
        <f>SUM(F111:F112)</f>
        <v>0</v>
      </c>
      <c r="G110" s="42">
        <f>SUM(G111:G112)</f>
        <v>0</v>
      </c>
      <c r="H110" s="42">
        <f>SUM(H111:H112)</f>
        <v>0</v>
      </c>
      <c r="I110" s="89">
        <f t="shared" si="7"/>
        <v>0</v>
      </c>
      <c r="J110" s="81">
        <f t="shared" si="8"/>
        <v>0</v>
      </c>
    </row>
    <row r="111" spans="1:10" ht="15" x14ac:dyDescent="0.25">
      <c r="A111" s="40" t="s">
        <v>134</v>
      </c>
      <c r="B111" s="83"/>
      <c r="C111" s="83"/>
      <c r="D111" s="41">
        <f t="shared" si="6"/>
        <v>0</v>
      </c>
      <c r="E111" s="83"/>
      <c r="F111" s="83"/>
      <c r="G111" s="83"/>
      <c r="H111" s="83"/>
      <c r="I111" s="80">
        <f t="shared" si="7"/>
        <v>0</v>
      </c>
      <c r="J111" s="42">
        <f t="shared" si="8"/>
        <v>0</v>
      </c>
    </row>
    <row r="112" spans="1:10" ht="15" x14ac:dyDescent="0.25">
      <c r="A112" s="90" t="s">
        <v>135</v>
      </c>
      <c r="B112" s="91"/>
      <c r="C112" s="91"/>
      <c r="D112" s="41">
        <f t="shared" si="6"/>
        <v>0</v>
      </c>
      <c r="E112" s="91"/>
      <c r="F112" s="91"/>
      <c r="G112" s="91"/>
      <c r="H112" s="91"/>
      <c r="I112" s="80">
        <f t="shared" si="7"/>
        <v>0</v>
      </c>
      <c r="J112" s="42">
        <f t="shared" si="8"/>
        <v>0</v>
      </c>
    </row>
    <row r="113" spans="1:10" ht="15" x14ac:dyDescent="0.25">
      <c r="A113" s="92" t="s">
        <v>137</v>
      </c>
      <c r="B113" s="93">
        <f>+B105+B106</f>
        <v>20699600</v>
      </c>
      <c r="C113" s="93">
        <f>+C105+C106</f>
        <v>9393872.3599999994</v>
      </c>
      <c r="D113" s="85">
        <f t="shared" si="6"/>
        <v>30093472.359999999</v>
      </c>
      <c r="E113" s="93">
        <f>+E105+E106</f>
        <v>2183425.9900000002</v>
      </c>
      <c r="F113" s="93">
        <f>+F105+F106</f>
        <v>19465923.449999999</v>
      </c>
      <c r="G113" s="93">
        <f>+G105+G106</f>
        <v>1008966.11</v>
      </c>
      <c r="H113" s="93">
        <f>+H105+H106</f>
        <v>9220640.25</v>
      </c>
      <c r="I113" s="86">
        <f t="shared" si="7"/>
        <v>0.30640001059684957</v>
      </c>
      <c r="J113" s="85">
        <f t="shared" si="8"/>
        <v>20872832.109999999</v>
      </c>
    </row>
    <row r="114" spans="1:10" ht="15" x14ac:dyDescent="0.25">
      <c r="A114" s="92" t="s">
        <v>138</v>
      </c>
      <c r="B114" s="63" t="str">
        <f>IF(B$83&lt;&gt;B$113,"Verifique!","")</f>
        <v>Verifique!</v>
      </c>
      <c r="C114" s="64"/>
      <c r="D114" s="53">
        <f t="shared" si="6"/>
        <v>0</v>
      </c>
      <c r="E114" s="94"/>
      <c r="F114" s="94"/>
      <c r="G114" s="94"/>
      <c r="H114" s="94"/>
      <c r="I114" s="95">
        <f t="shared" si="7"/>
        <v>0</v>
      </c>
      <c r="J114" s="55">
        <f t="shared" si="8"/>
        <v>0</v>
      </c>
    </row>
    <row r="115" spans="1:10" ht="15" x14ac:dyDescent="0.25">
      <c r="A115" s="92" t="s">
        <v>139</v>
      </c>
      <c r="B115" s="93">
        <f>SUM(B113:B114)</f>
        <v>20699600</v>
      </c>
      <c r="C115" s="93">
        <f t="shared" ref="C115:H115" si="9">SUM(C113:C114)</f>
        <v>9393872.3599999994</v>
      </c>
      <c r="D115" s="93">
        <f t="shared" si="9"/>
        <v>30093472.359999999</v>
      </c>
      <c r="E115" s="93">
        <f t="shared" si="9"/>
        <v>2183425.9900000002</v>
      </c>
      <c r="F115" s="93">
        <f t="shared" si="9"/>
        <v>19465923.449999999</v>
      </c>
      <c r="G115" s="93">
        <f t="shared" si="9"/>
        <v>1008966.11</v>
      </c>
      <c r="H115" s="93">
        <f t="shared" si="9"/>
        <v>9220640.25</v>
      </c>
      <c r="I115" s="96">
        <f t="shared" si="7"/>
        <v>0.30640001059684957</v>
      </c>
      <c r="J115" s="55">
        <f>SUM(J113:J114)</f>
        <v>20872832.109999999</v>
      </c>
    </row>
    <row r="116" spans="1:10" ht="15" x14ac:dyDescent="0.25">
      <c r="A116" s="682" t="s">
        <v>140</v>
      </c>
      <c r="B116" s="682"/>
      <c r="C116" s="682"/>
      <c r="D116" s="682"/>
      <c r="E116" s="682"/>
      <c r="F116" s="682"/>
      <c r="G116" s="682"/>
      <c r="H116" s="682"/>
      <c r="I116" s="682"/>
      <c r="J116" s="682"/>
    </row>
  </sheetData>
  <sheetProtection password="DA51" sheet="1" formatColumns="0" formatRows="0" selectLockedCells="1"/>
  <mergeCells count="165">
    <mergeCell ref="A3:J3"/>
    <mergeCell ref="A4:J4"/>
    <mergeCell ref="A5:J5"/>
    <mergeCell ref="A6:J6"/>
    <mergeCell ref="A7:J7"/>
    <mergeCell ref="D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E90:F90"/>
    <mergeCell ref="G90:I90"/>
    <mergeCell ref="A116:J116"/>
    <mergeCell ref="D86:E86"/>
    <mergeCell ref="G86:H86"/>
    <mergeCell ref="D87:E87"/>
    <mergeCell ref="G87:H87"/>
    <mergeCell ref="D88:E88"/>
    <mergeCell ref="G88:H88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7" max="16383" man="1"/>
    <brk id="8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workbookViewId="0">
      <selection activeCell="A7" sqref="A7:J7"/>
    </sheetView>
  </sheetViews>
  <sheetFormatPr defaultRowHeight="15" x14ac:dyDescent="0.25"/>
  <cols>
    <col min="1" max="1" width="43.28515625" style="97" customWidth="1"/>
    <col min="2" max="2" width="14.28515625" style="97" customWidth="1"/>
    <col min="3" max="3" width="15.28515625" style="97" customWidth="1"/>
    <col min="4" max="4" width="12.7109375" style="97" customWidth="1"/>
    <col min="5" max="5" width="14.140625" style="97" customWidth="1"/>
    <col min="6" max="7" width="12.7109375" style="97" customWidth="1"/>
    <col min="8" max="9" width="10.28515625" style="97" customWidth="1"/>
    <col min="10" max="10" width="14.5703125" style="97" customWidth="1"/>
    <col min="11" max="16384" width="9.140625" style="97"/>
  </cols>
  <sheetData>
    <row r="1" spans="1:10" ht="15.75" x14ac:dyDescent="0.25">
      <c r="A1" s="98" t="s">
        <v>141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5.25" customHeight="1" x14ac:dyDescent="0.25">
      <c r="A2" s="100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697" t="s">
        <v>923</v>
      </c>
      <c r="B3" s="697"/>
      <c r="C3" s="697"/>
      <c r="D3" s="697"/>
      <c r="E3" s="697"/>
      <c r="F3" s="697"/>
      <c r="G3" s="697"/>
      <c r="H3" s="697"/>
      <c r="I3" s="697"/>
      <c r="J3" s="697"/>
    </row>
    <row r="4" spans="1:10" x14ac:dyDescent="0.25">
      <c r="A4" s="698" t="s">
        <v>1</v>
      </c>
      <c r="B4" s="698"/>
      <c r="C4" s="698"/>
      <c r="D4" s="698"/>
      <c r="E4" s="698"/>
      <c r="F4" s="698"/>
      <c r="G4" s="698"/>
      <c r="H4" s="698"/>
      <c r="I4" s="698"/>
      <c r="J4" s="698"/>
    </row>
    <row r="5" spans="1:10" x14ac:dyDescent="0.25">
      <c r="A5" s="699" t="s">
        <v>142</v>
      </c>
      <c r="B5" s="699"/>
      <c r="C5" s="699"/>
      <c r="D5" s="699"/>
      <c r="E5" s="699"/>
      <c r="F5" s="699"/>
      <c r="G5" s="699"/>
      <c r="H5" s="699"/>
      <c r="I5" s="699"/>
      <c r="J5" s="699"/>
    </row>
    <row r="6" spans="1:10" x14ac:dyDescent="0.25">
      <c r="A6" s="700" t="s">
        <v>22</v>
      </c>
      <c r="B6" s="700"/>
      <c r="C6" s="700"/>
      <c r="D6" s="700"/>
      <c r="E6" s="700"/>
      <c r="F6" s="700"/>
      <c r="G6" s="700"/>
      <c r="H6" s="700"/>
      <c r="I6" s="700"/>
      <c r="J6" s="700"/>
    </row>
    <row r="7" spans="1:10" x14ac:dyDescent="0.25">
      <c r="A7" s="697" t="s">
        <v>937</v>
      </c>
      <c r="B7" s="697"/>
      <c r="C7" s="697"/>
      <c r="D7" s="697"/>
      <c r="E7" s="697"/>
      <c r="F7" s="697"/>
      <c r="G7" s="697"/>
      <c r="H7" s="697"/>
      <c r="I7" s="697"/>
      <c r="J7" s="697"/>
    </row>
    <row r="8" spans="1:10" ht="5.25" customHeight="1" x14ac:dyDescent="0.25">
      <c r="A8" s="100"/>
      <c r="B8" s="99"/>
      <c r="C8" s="99"/>
      <c r="D8" s="99"/>
      <c r="E8" s="99"/>
      <c r="F8" s="99"/>
      <c r="G8" s="99"/>
      <c r="H8" s="99"/>
      <c r="I8" s="99"/>
      <c r="J8" s="99"/>
    </row>
    <row r="9" spans="1:10" x14ac:dyDescent="0.25">
      <c r="A9" s="101" t="s">
        <v>143</v>
      </c>
      <c r="B9" s="102"/>
      <c r="C9" s="103"/>
      <c r="D9" s="103"/>
      <c r="E9" s="104"/>
      <c r="F9" s="103"/>
      <c r="G9" s="103"/>
      <c r="H9" s="105"/>
      <c r="I9" s="103"/>
      <c r="J9" s="106">
        <v>1</v>
      </c>
    </row>
    <row r="10" spans="1:10" x14ac:dyDescent="0.25">
      <c r="A10" s="107"/>
      <c r="B10" s="108" t="s">
        <v>107</v>
      </c>
      <c r="C10" s="108" t="s">
        <v>107</v>
      </c>
      <c r="D10" s="701" t="s">
        <v>109</v>
      </c>
      <c r="E10" s="701"/>
      <c r="F10" s="701" t="s">
        <v>110</v>
      </c>
      <c r="G10" s="701"/>
      <c r="H10" s="701"/>
      <c r="I10" s="701"/>
      <c r="J10" s="109" t="s">
        <v>144</v>
      </c>
    </row>
    <row r="11" spans="1:10" x14ac:dyDescent="0.25">
      <c r="A11" s="110" t="s">
        <v>145</v>
      </c>
      <c r="B11" s="111" t="s">
        <v>28</v>
      </c>
      <c r="C11" s="111" t="s">
        <v>29</v>
      </c>
      <c r="D11" s="111" t="s">
        <v>30</v>
      </c>
      <c r="E11" s="111" t="s">
        <v>32</v>
      </c>
      <c r="F11" s="111" t="s">
        <v>30</v>
      </c>
      <c r="G11" s="111" t="s">
        <v>32</v>
      </c>
      <c r="H11" s="111" t="s">
        <v>31</v>
      </c>
      <c r="I11" s="111" t="s">
        <v>31</v>
      </c>
      <c r="J11" s="112" t="s">
        <v>146</v>
      </c>
    </row>
    <row r="12" spans="1:10" x14ac:dyDescent="0.25">
      <c r="A12" s="113"/>
      <c r="B12" s="114"/>
      <c r="C12" s="115" t="s">
        <v>33</v>
      </c>
      <c r="D12" s="115"/>
      <c r="E12" s="115"/>
      <c r="F12" s="115"/>
      <c r="G12" s="115" t="s">
        <v>34</v>
      </c>
      <c r="H12" s="115" t="s">
        <v>147</v>
      </c>
      <c r="I12" s="115" t="s">
        <v>35</v>
      </c>
      <c r="J12" s="116" t="s">
        <v>148</v>
      </c>
    </row>
    <row r="13" spans="1:10" x14ac:dyDescent="0.25">
      <c r="A13" s="117" t="s">
        <v>149</v>
      </c>
      <c r="B13" s="118">
        <f t="shared" ref="B13:G13" si="0">+B15+B17+B19+B21+B23+B25+B27+B29+B31+B33+B35+B37+B39+B41+B43+B45+B47+B49+B51+B53+B55+B57+B59+B61+B63+B65+B67+B69+B71+B73</f>
        <v>20699600</v>
      </c>
      <c r="C13" s="118">
        <f t="shared" si="0"/>
        <v>30093472.359999999</v>
      </c>
      <c r="D13" s="118">
        <f t="shared" si="0"/>
        <v>2183425.9849999999</v>
      </c>
      <c r="E13" s="118">
        <f t="shared" si="0"/>
        <v>19465923.450000003</v>
      </c>
      <c r="F13" s="118">
        <f t="shared" si="0"/>
        <v>1008966.11</v>
      </c>
      <c r="G13" s="118">
        <f t="shared" si="0"/>
        <v>9220640.25</v>
      </c>
      <c r="H13" s="119">
        <f>IF(G$76=0,0,+G13/G$76)</f>
        <v>1</v>
      </c>
      <c r="I13" s="120">
        <f>IF(C13=0,0,+H13/C13)</f>
        <v>3.3229797746078378E-8</v>
      </c>
      <c r="J13" s="118">
        <f>+C13-G13</f>
        <v>20872832.109999999</v>
      </c>
    </row>
    <row r="14" spans="1:10" ht="5.25" customHeight="1" x14ac:dyDescent="0.25">
      <c r="A14" s="100"/>
      <c r="B14" s="121"/>
      <c r="C14" s="99"/>
      <c r="D14" s="121"/>
      <c r="E14" s="99"/>
      <c r="F14" s="121"/>
      <c r="G14" s="99"/>
      <c r="H14" s="121"/>
      <c r="I14" s="99"/>
      <c r="J14" s="121"/>
    </row>
    <row r="15" spans="1:10" x14ac:dyDescent="0.25">
      <c r="A15" s="102" t="s">
        <v>150</v>
      </c>
      <c r="B15" s="122"/>
      <c r="C15" s="123"/>
      <c r="D15" s="122"/>
      <c r="E15" s="123"/>
      <c r="F15" s="122"/>
      <c r="G15" s="123"/>
      <c r="H15" s="124">
        <f>IF(G$76=0,0,+G15/G$76)</f>
        <v>0</v>
      </c>
      <c r="I15" s="120">
        <f>IF(C15=0,0,+H15/C15)</f>
        <v>0</v>
      </c>
      <c r="J15" s="125">
        <f>+C15-G15</f>
        <v>0</v>
      </c>
    </row>
    <row r="16" spans="1:10" ht="5.25" customHeight="1" x14ac:dyDescent="0.25">
      <c r="A16" s="100"/>
      <c r="B16" s="121"/>
      <c r="C16" s="99"/>
      <c r="D16" s="121"/>
      <c r="E16" s="99"/>
      <c r="F16" s="121"/>
      <c r="G16" s="99"/>
      <c r="H16" s="121"/>
      <c r="I16" s="99"/>
      <c r="J16" s="121"/>
    </row>
    <row r="17" spans="1:10" x14ac:dyDescent="0.25">
      <c r="A17" s="102" t="s">
        <v>151</v>
      </c>
      <c r="B17" s="122"/>
      <c r="C17" s="123"/>
      <c r="D17" s="122"/>
      <c r="E17" s="123"/>
      <c r="F17" s="122"/>
      <c r="G17" s="123"/>
      <c r="H17" s="124">
        <f>IF(G$76=0,0,+G17/G$76)</f>
        <v>0</v>
      </c>
      <c r="I17" s="120">
        <f>IF(C17=0,0,+H17/C17)</f>
        <v>0</v>
      </c>
      <c r="J17" s="125">
        <f>+C17-G17</f>
        <v>0</v>
      </c>
    </row>
    <row r="18" spans="1:10" ht="5.25" customHeight="1" x14ac:dyDescent="0.25">
      <c r="A18" s="100"/>
      <c r="B18" s="121"/>
      <c r="C18" s="99"/>
      <c r="D18" s="121"/>
      <c r="E18" s="99"/>
      <c r="F18" s="121"/>
      <c r="G18" s="99"/>
      <c r="H18" s="121"/>
      <c r="I18" s="99"/>
      <c r="J18" s="121"/>
    </row>
    <row r="19" spans="1:10" x14ac:dyDescent="0.25">
      <c r="A19" s="102" t="s">
        <v>152</v>
      </c>
      <c r="B19" s="122"/>
      <c r="C19" s="123"/>
      <c r="D19" s="122"/>
      <c r="E19" s="123"/>
      <c r="F19" s="122"/>
      <c r="G19" s="123"/>
      <c r="H19" s="124">
        <f>IF(G$76=0,0,+G19/G$76)</f>
        <v>0</v>
      </c>
      <c r="I19" s="120">
        <f>IF(C19=0,0,+H19/C19)</f>
        <v>0</v>
      </c>
      <c r="J19" s="125">
        <f>+C19-G19</f>
        <v>0</v>
      </c>
    </row>
    <row r="20" spans="1:10" ht="5.25" customHeight="1" x14ac:dyDescent="0.25">
      <c r="A20" s="100"/>
      <c r="B20" s="121"/>
      <c r="C20" s="99"/>
      <c r="D20" s="121"/>
      <c r="E20" s="99"/>
      <c r="F20" s="121"/>
      <c r="G20" s="99"/>
      <c r="H20" s="121"/>
      <c r="I20" s="99"/>
      <c r="J20" s="121"/>
    </row>
    <row r="21" spans="1:10" x14ac:dyDescent="0.25">
      <c r="A21" s="102" t="s">
        <v>153</v>
      </c>
      <c r="B21" s="122">
        <v>2470700</v>
      </c>
      <c r="C21" s="123">
        <v>3084523.73</v>
      </c>
      <c r="D21" s="122">
        <v>7913.1</v>
      </c>
      <c r="E21" s="123">
        <v>1389167.35</v>
      </c>
      <c r="F21" s="122">
        <v>37419.730000000003</v>
      </c>
      <c r="G21" s="123">
        <v>521873.31</v>
      </c>
      <c r="H21" s="124">
        <f>IF(G$76=0,0,+G21/G$76)</f>
        <v>5.6598381007219103E-2</v>
      </c>
      <c r="I21" s="120">
        <f>IF(C21=0,0,+H21/C21)</f>
        <v>1.8349147538319992E-8</v>
      </c>
      <c r="J21" s="125">
        <f>+C21-G21</f>
        <v>2562650.42</v>
      </c>
    </row>
    <row r="22" spans="1:10" ht="5.25" customHeight="1" x14ac:dyDescent="0.25">
      <c r="A22" s="100"/>
      <c r="B22" s="121"/>
      <c r="C22" s="99"/>
      <c r="D22" s="121"/>
      <c r="E22" s="99"/>
      <c r="F22" s="121"/>
      <c r="G22" s="99"/>
      <c r="H22" s="121"/>
      <c r="I22" s="99"/>
      <c r="J22" s="121"/>
    </row>
    <row r="23" spans="1:10" x14ac:dyDescent="0.25">
      <c r="A23" s="102" t="s">
        <v>154</v>
      </c>
      <c r="B23" s="122"/>
      <c r="C23" s="123"/>
      <c r="D23" s="122"/>
      <c r="E23" s="123"/>
      <c r="F23" s="122"/>
      <c r="G23" s="123"/>
      <c r="H23" s="124">
        <f>IF(G$76=0,0,+G23/G$76)</f>
        <v>0</v>
      </c>
      <c r="I23" s="120">
        <f>IF(C23=0,0,+H23/C23)</f>
        <v>0</v>
      </c>
      <c r="J23" s="125">
        <f>+C23-G23</f>
        <v>0</v>
      </c>
    </row>
    <row r="24" spans="1:10" ht="5.25" customHeight="1" x14ac:dyDescent="0.25">
      <c r="A24" s="100"/>
      <c r="B24" s="121"/>
      <c r="C24" s="99"/>
      <c r="D24" s="121"/>
      <c r="E24" s="99"/>
      <c r="F24" s="121"/>
      <c r="G24" s="99"/>
      <c r="H24" s="121"/>
      <c r="I24" s="99"/>
      <c r="J24" s="121"/>
    </row>
    <row r="25" spans="1:10" x14ac:dyDescent="0.25">
      <c r="A25" s="102" t="s">
        <v>155</v>
      </c>
      <c r="B25" s="122"/>
      <c r="C25" s="123"/>
      <c r="D25" s="122"/>
      <c r="E25" s="123"/>
      <c r="F25" s="122"/>
      <c r="G25" s="123"/>
      <c r="H25" s="124">
        <f>IF(G$76=0,0,+G25/G$76)</f>
        <v>0</v>
      </c>
      <c r="I25" s="120">
        <f>IF(C25=0,0,+H25/C25)</f>
        <v>0</v>
      </c>
      <c r="J25" s="125">
        <f>+C25-G25</f>
        <v>0</v>
      </c>
    </row>
    <row r="26" spans="1:10" ht="5.25" customHeight="1" x14ac:dyDescent="0.25">
      <c r="A26" s="100"/>
      <c r="B26" s="121"/>
      <c r="C26" s="99"/>
      <c r="D26" s="121"/>
      <c r="E26" s="99"/>
      <c r="F26" s="121"/>
      <c r="G26" s="99"/>
      <c r="H26" s="121"/>
      <c r="I26" s="99"/>
      <c r="J26" s="121"/>
    </row>
    <row r="27" spans="1:10" x14ac:dyDescent="0.25">
      <c r="A27" s="102" t="s">
        <v>156</v>
      </c>
      <c r="B27" s="122"/>
      <c r="C27" s="123"/>
      <c r="D27" s="122"/>
      <c r="E27" s="123"/>
      <c r="F27" s="122"/>
      <c r="G27" s="123"/>
      <c r="H27" s="124">
        <f>IF(G$76=0,0,+G27/G$76)</f>
        <v>0</v>
      </c>
      <c r="I27" s="120">
        <f>IF(C27=0,0,+H27/C27)</f>
        <v>0</v>
      </c>
      <c r="J27" s="125">
        <f>+C27-G27</f>
        <v>0</v>
      </c>
    </row>
    <row r="28" spans="1:10" ht="5.25" customHeight="1" x14ac:dyDescent="0.25">
      <c r="A28" s="100"/>
      <c r="B28" s="121"/>
      <c r="C28" s="99"/>
      <c r="D28" s="121"/>
      <c r="E28" s="99"/>
      <c r="F28" s="121"/>
      <c r="G28" s="99"/>
      <c r="H28" s="121"/>
      <c r="I28" s="99"/>
      <c r="J28" s="121"/>
    </row>
    <row r="29" spans="1:10" x14ac:dyDescent="0.25">
      <c r="A29" s="102" t="s">
        <v>157</v>
      </c>
      <c r="B29" s="122">
        <v>1292600</v>
      </c>
      <c r="C29" s="123">
        <v>1882822.57</v>
      </c>
      <c r="D29" s="122"/>
      <c r="E29" s="123">
        <v>776114.94</v>
      </c>
      <c r="F29" s="122"/>
      <c r="G29" s="123">
        <v>64321.4</v>
      </c>
      <c r="H29" s="124">
        <f>IF(G$76=0,0,+G29/G$76)</f>
        <v>6.9758062624772719E-3</v>
      </c>
      <c r="I29" s="120">
        <f>IF(C29=0,0,+H29/C29)</f>
        <v>3.7049727221388004E-9</v>
      </c>
      <c r="J29" s="125">
        <f>+C29-G29</f>
        <v>1818501.1700000002</v>
      </c>
    </row>
    <row r="30" spans="1:10" ht="5.25" customHeight="1" x14ac:dyDescent="0.25">
      <c r="A30" s="100"/>
      <c r="B30" s="121"/>
      <c r="C30" s="99"/>
      <c r="D30" s="121"/>
      <c r="E30" s="99"/>
      <c r="F30" s="121"/>
      <c r="G30" s="99"/>
      <c r="H30" s="121"/>
      <c r="I30" s="99"/>
      <c r="J30" s="121"/>
    </row>
    <row r="31" spans="1:10" x14ac:dyDescent="0.25">
      <c r="A31" s="102" t="s">
        <v>158</v>
      </c>
      <c r="B31" s="122"/>
      <c r="C31" s="123"/>
      <c r="D31" s="122"/>
      <c r="E31" s="123"/>
      <c r="F31" s="122"/>
      <c r="G31" s="123"/>
      <c r="H31" s="124">
        <f>IF(G$76=0,0,+G31/G$76)</f>
        <v>0</v>
      </c>
      <c r="I31" s="120">
        <f>IF(C31=0,0,+H31/C31)</f>
        <v>0</v>
      </c>
      <c r="J31" s="125">
        <f>+C31-G31</f>
        <v>0</v>
      </c>
    </row>
    <row r="32" spans="1:10" ht="5.25" customHeight="1" x14ac:dyDescent="0.25">
      <c r="A32" s="100"/>
      <c r="B32" s="121"/>
      <c r="C32" s="99"/>
      <c r="D32" s="121"/>
      <c r="E32" s="99"/>
      <c r="F32" s="121"/>
      <c r="G32" s="99"/>
      <c r="H32" s="121"/>
      <c r="I32" s="99"/>
      <c r="J32" s="121"/>
    </row>
    <row r="33" spans="1:10" x14ac:dyDescent="0.25">
      <c r="A33" s="102" t="s">
        <v>159</v>
      </c>
      <c r="B33" s="122">
        <v>4046700</v>
      </c>
      <c r="C33" s="123">
        <v>6037763.5800000001</v>
      </c>
      <c r="D33" s="122">
        <v>1962.44</v>
      </c>
      <c r="E33" s="123">
        <v>3284868.77</v>
      </c>
      <c r="F33" s="122">
        <v>95934.03</v>
      </c>
      <c r="G33" s="123">
        <v>1521722.3</v>
      </c>
      <c r="H33" s="124">
        <f>IF(G$76=0,0,+G33/G$76)</f>
        <v>0.1650343423820271</v>
      </c>
      <c r="I33" s="120">
        <f>IF(C33=0,0,+H33/C33)</f>
        <v>2.7333687415105295E-8</v>
      </c>
      <c r="J33" s="125">
        <f>+C33-G33</f>
        <v>4516041.28</v>
      </c>
    </row>
    <row r="34" spans="1:10" ht="5.25" customHeight="1" x14ac:dyDescent="0.25">
      <c r="A34" s="100"/>
      <c r="B34" s="121"/>
      <c r="C34" s="99"/>
      <c r="D34" s="121"/>
      <c r="E34" s="99"/>
      <c r="F34" s="121"/>
      <c r="G34" s="99"/>
      <c r="H34" s="121"/>
      <c r="I34" s="99"/>
      <c r="J34" s="121"/>
    </row>
    <row r="35" spans="1:10" x14ac:dyDescent="0.25">
      <c r="A35" s="102" t="s">
        <v>160</v>
      </c>
      <c r="B35" s="122"/>
      <c r="C35" s="123"/>
      <c r="D35" s="122"/>
      <c r="E35" s="123"/>
      <c r="F35" s="122"/>
      <c r="G35" s="123"/>
      <c r="H35" s="124">
        <f>IF(G$76=0,0,+G35/G$76)</f>
        <v>0</v>
      </c>
      <c r="I35" s="120">
        <f>IF(C35=0,0,+H35/C35)</f>
        <v>0</v>
      </c>
      <c r="J35" s="125">
        <f>+C35-G35</f>
        <v>0</v>
      </c>
    </row>
    <row r="36" spans="1:10" ht="5.25" customHeight="1" x14ac:dyDescent="0.25">
      <c r="A36" s="100"/>
      <c r="B36" s="121"/>
      <c r="C36" s="99"/>
      <c r="D36" s="121"/>
      <c r="E36" s="99"/>
      <c r="F36" s="121"/>
      <c r="G36" s="99"/>
      <c r="H36" s="121"/>
      <c r="I36" s="99"/>
      <c r="J36" s="121"/>
    </row>
    <row r="37" spans="1:10" x14ac:dyDescent="0.25">
      <c r="A37" s="102" t="s">
        <v>161</v>
      </c>
      <c r="B37" s="122">
        <v>8917000</v>
      </c>
      <c r="C37" s="123">
        <v>11079774.609999999</v>
      </c>
      <c r="D37" s="122">
        <v>713824.05</v>
      </c>
      <c r="E37" s="123">
        <v>9180097.9199999999</v>
      </c>
      <c r="F37" s="122">
        <v>781320.3</v>
      </c>
      <c r="G37" s="123">
        <v>6003259.6699999999</v>
      </c>
      <c r="H37" s="124">
        <f>IF(G$76=0,0,+G37/G$76)</f>
        <v>0.65106755141000106</v>
      </c>
      <c r="I37" s="120">
        <f>IF(C37=0,0,+H37/C37)</f>
        <v>5.8761804669057353E-8</v>
      </c>
      <c r="J37" s="125">
        <f>+C37-G37</f>
        <v>5076514.9399999995</v>
      </c>
    </row>
    <row r="38" spans="1:10" ht="5.25" customHeight="1" x14ac:dyDescent="0.25">
      <c r="A38" s="100"/>
      <c r="B38" s="121"/>
      <c r="C38" s="99"/>
      <c r="D38" s="121"/>
      <c r="E38" s="99"/>
      <c r="F38" s="121"/>
      <c r="G38" s="99"/>
      <c r="H38" s="121"/>
      <c r="I38" s="99"/>
      <c r="J38" s="121"/>
    </row>
    <row r="39" spans="1:10" x14ac:dyDescent="0.25">
      <c r="A39" s="102" t="s">
        <v>162</v>
      </c>
      <c r="B39" s="122">
        <v>346300</v>
      </c>
      <c r="C39" s="123">
        <v>346300</v>
      </c>
      <c r="D39" s="122"/>
      <c r="E39" s="123">
        <v>4178</v>
      </c>
      <c r="F39" s="122"/>
      <c r="G39" s="123">
        <v>1678</v>
      </c>
      <c r="H39" s="124">
        <f>IF(G$76=0,0,+G39/G$76)</f>
        <v>1.8198302444344904E-4</v>
      </c>
      <c r="I39" s="120">
        <f>IF(C39=0,0,+H39/C39)</f>
        <v>5.2550685660828481E-10</v>
      </c>
      <c r="J39" s="125">
        <f>+C39-G39</f>
        <v>344622</v>
      </c>
    </row>
    <row r="40" spans="1:10" ht="5.25" customHeight="1" x14ac:dyDescent="0.25">
      <c r="A40" s="100"/>
      <c r="B40" s="121"/>
      <c r="C40" s="99"/>
      <c r="D40" s="121"/>
      <c r="E40" s="99"/>
      <c r="F40" s="121"/>
      <c r="G40" s="99"/>
      <c r="H40" s="121"/>
      <c r="I40" s="99"/>
      <c r="J40" s="121"/>
    </row>
    <row r="41" spans="1:10" x14ac:dyDescent="0.25">
      <c r="A41" s="102" t="s">
        <v>163</v>
      </c>
      <c r="B41" s="122"/>
      <c r="C41" s="123"/>
      <c r="D41" s="122"/>
      <c r="E41" s="123"/>
      <c r="F41" s="122"/>
      <c r="G41" s="123"/>
      <c r="H41" s="124">
        <f>IF(G$76=0,0,+G41/G$76)</f>
        <v>0</v>
      </c>
      <c r="I41" s="120">
        <f>IF(C41=0,0,+H41/C41)</f>
        <v>0</v>
      </c>
      <c r="J41" s="125">
        <f>+C41-G41</f>
        <v>0</v>
      </c>
    </row>
    <row r="42" spans="1:10" ht="5.25" customHeight="1" x14ac:dyDescent="0.25">
      <c r="A42" s="100"/>
      <c r="B42" s="121"/>
      <c r="C42" s="99"/>
      <c r="D42" s="121"/>
      <c r="E42" s="99"/>
      <c r="F42" s="121"/>
      <c r="G42" s="99"/>
      <c r="H42" s="121"/>
      <c r="I42" s="99"/>
      <c r="J42" s="121"/>
    </row>
    <row r="43" spans="1:10" x14ac:dyDescent="0.25">
      <c r="A43" s="102" t="s">
        <v>164</v>
      </c>
      <c r="B43" s="122"/>
      <c r="C43" s="123"/>
      <c r="D43" s="122"/>
      <c r="E43" s="123"/>
      <c r="F43" s="122"/>
      <c r="G43" s="123"/>
      <c r="H43" s="124">
        <f>IF(G$76=0,0,+G43/G$76)</f>
        <v>0</v>
      </c>
      <c r="I43" s="120">
        <f>IF(C43=0,0,+H43/C43)</f>
        <v>0</v>
      </c>
      <c r="J43" s="125">
        <f>+C43-G43</f>
        <v>0</v>
      </c>
    </row>
    <row r="44" spans="1:10" ht="5.25" customHeight="1" x14ac:dyDescent="0.25">
      <c r="A44" s="100"/>
      <c r="B44" s="121"/>
      <c r="C44" s="99"/>
      <c r="D44" s="121"/>
      <c r="E44" s="99"/>
      <c r="F44" s="121"/>
      <c r="G44" s="99"/>
      <c r="H44" s="121"/>
      <c r="I44" s="99"/>
      <c r="J44" s="121"/>
    </row>
    <row r="45" spans="1:10" x14ac:dyDescent="0.25">
      <c r="A45" s="102" t="s">
        <v>165</v>
      </c>
      <c r="B45" s="122">
        <v>1051700</v>
      </c>
      <c r="C45" s="123">
        <v>5001099.04</v>
      </c>
      <c r="D45" s="122">
        <v>1292890.47</v>
      </c>
      <c r="E45" s="123">
        <v>4381940.96</v>
      </c>
      <c r="F45" s="122">
        <v>93267.6</v>
      </c>
      <c r="G45" s="123">
        <v>994519.49</v>
      </c>
      <c r="H45" s="124">
        <f>IF(G$76=0,0,+G45/G$76)</f>
        <v>0.10785796463537334</v>
      </c>
      <c r="I45" s="120">
        <f>IF(C45=0,0,+H45/C45)</f>
        <v>2.1566852360391035E-8</v>
      </c>
      <c r="J45" s="125">
        <f>+C45-G45</f>
        <v>4006579.55</v>
      </c>
    </row>
    <row r="46" spans="1:10" ht="5.25" customHeight="1" x14ac:dyDescent="0.25">
      <c r="A46" s="100"/>
      <c r="B46" s="121"/>
      <c r="C46" s="99"/>
      <c r="D46" s="121"/>
      <c r="E46" s="99"/>
      <c r="F46" s="121"/>
      <c r="G46" s="99"/>
      <c r="H46" s="121"/>
      <c r="I46" s="99"/>
      <c r="J46" s="121"/>
    </row>
    <row r="47" spans="1:10" x14ac:dyDescent="0.25">
      <c r="A47" s="102" t="s">
        <v>166</v>
      </c>
      <c r="B47" s="122">
        <v>549200</v>
      </c>
      <c r="C47" s="123">
        <v>549200</v>
      </c>
      <c r="D47" s="122"/>
      <c r="E47" s="123"/>
      <c r="F47" s="122"/>
      <c r="G47" s="123"/>
      <c r="H47" s="124">
        <f>IF(G$76=0,0,+G47/G$76)</f>
        <v>0</v>
      </c>
      <c r="I47" s="120">
        <f>IF(C47=0,0,+H47/C47)</f>
        <v>0</v>
      </c>
      <c r="J47" s="125">
        <f>+C47-G47</f>
        <v>549200</v>
      </c>
    </row>
    <row r="48" spans="1:10" ht="5.25" customHeight="1" x14ac:dyDescent="0.25">
      <c r="A48" s="100"/>
      <c r="B48" s="121"/>
      <c r="C48" s="99"/>
      <c r="D48" s="121"/>
      <c r="E48" s="99"/>
      <c r="F48" s="121"/>
      <c r="G48" s="99"/>
      <c r="H48" s="121"/>
      <c r="I48" s="99"/>
      <c r="J48" s="121"/>
    </row>
    <row r="49" spans="1:10" x14ac:dyDescent="0.25">
      <c r="A49" s="102" t="s">
        <v>167</v>
      </c>
      <c r="B49" s="122"/>
      <c r="C49" s="123"/>
      <c r="D49" s="122"/>
      <c r="E49" s="123"/>
      <c r="F49" s="122"/>
      <c r="G49" s="123"/>
      <c r="H49" s="124">
        <f>IF(G$76=0,0,+G49/G$76)</f>
        <v>0</v>
      </c>
      <c r="I49" s="120">
        <f>IF(C49=0,0,+H49/C49)</f>
        <v>0</v>
      </c>
      <c r="J49" s="125">
        <f>+C49-G49</f>
        <v>0</v>
      </c>
    </row>
    <row r="50" spans="1:10" ht="5.25" customHeight="1" x14ac:dyDescent="0.25">
      <c r="A50" s="100"/>
      <c r="B50" s="121"/>
      <c r="C50" s="99"/>
      <c r="D50" s="121"/>
      <c r="E50" s="99"/>
      <c r="F50" s="121"/>
      <c r="G50" s="99"/>
      <c r="H50" s="121"/>
      <c r="I50" s="99"/>
      <c r="J50" s="121"/>
    </row>
    <row r="51" spans="1:10" x14ac:dyDescent="0.25">
      <c r="A51" s="102" t="s">
        <v>168</v>
      </c>
      <c r="B51" s="122"/>
      <c r="C51" s="123"/>
      <c r="D51" s="122"/>
      <c r="E51" s="123"/>
      <c r="F51" s="122"/>
      <c r="G51" s="123"/>
      <c r="H51" s="124">
        <f>IF(G$76=0,0,+G51/G$76)</f>
        <v>0</v>
      </c>
      <c r="I51" s="120">
        <f>IF(C51=0,0,+H51/C51)</f>
        <v>0</v>
      </c>
      <c r="J51" s="125">
        <f>+C51-G51</f>
        <v>0</v>
      </c>
    </row>
    <row r="52" spans="1:10" ht="5.25" customHeight="1" x14ac:dyDescent="0.25">
      <c r="A52" s="100"/>
      <c r="B52" s="121"/>
      <c r="C52" s="99"/>
      <c r="D52" s="121"/>
      <c r="E52" s="99"/>
      <c r="F52" s="121"/>
      <c r="G52" s="99"/>
      <c r="H52" s="121"/>
      <c r="I52" s="99"/>
      <c r="J52" s="121"/>
    </row>
    <row r="53" spans="1:10" x14ac:dyDescent="0.25">
      <c r="A53" s="102" t="s">
        <v>169</v>
      </c>
      <c r="B53" s="122">
        <v>905900</v>
      </c>
      <c r="C53" s="123">
        <v>988177.35</v>
      </c>
      <c r="D53" s="122"/>
      <c r="E53" s="123">
        <v>188556.01</v>
      </c>
      <c r="F53" s="122"/>
      <c r="G53" s="123">
        <v>18100.66</v>
      </c>
      <c r="H53" s="124">
        <f>IF(G$76=0,0,+G53/G$76)</f>
        <v>1.9630589101445532E-3</v>
      </c>
      <c r="I53" s="120">
        <f>IF(C53=0,0,+H53/C53)</f>
        <v>1.9865451380205723E-9</v>
      </c>
      <c r="J53" s="125">
        <f>+C53-G53</f>
        <v>970076.69</v>
      </c>
    </row>
    <row r="54" spans="1:10" ht="5.25" customHeight="1" x14ac:dyDescent="0.25">
      <c r="A54" s="100"/>
      <c r="B54" s="121"/>
      <c r="C54" s="99"/>
      <c r="D54" s="121"/>
      <c r="E54" s="99"/>
      <c r="F54" s="121"/>
      <c r="G54" s="99"/>
      <c r="H54" s="121"/>
      <c r="I54" s="99"/>
      <c r="J54" s="121"/>
    </row>
    <row r="55" spans="1:10" x14ac:dyDescent="0.25">
      <c r="A55" s="102" t="s">
        <v>170</v>
      </c>
      <c r="B55" s="122"/>
      <c r="C55" s="123"/>
      <c r="D55" s="122"/>
      <c r="E55" s="123"/>
      <c r="F55" s="122"/>
      <c r="G55" s="123"/>
      <c r="H55" s="124">
        <f>IF(G$76=0,0,+G55/G$76)</f>
        <v>0</v>
      </c>
      <c r="I55" s="120">
        <f>IF(C55=0,0,+H55/C55)</f>
        <v>0</v>
      </c>
      <c r="J55" s="125">
        <f>+C55-G55</f>
        <v>0</v>
      </c>
    </row>
    <row r="56" spans="1:10" ht="5.25" customHeight="1" x14ac:dyDescent="0.25">
      <c r="A56" s="100"/>
      <c r="B56" s="121"/>
      <c r="C56" s="99"/>
      <c r="D56" s="121"/>
      <c r="E56" s="99"/>
      <c r="F56" s="121"/>
      <c r="G56" s="99"/>
      <c r="H56" s="121"/>
      <c r="I56" s="99"/>
      <c r="J56" s="121"/>
    </row>
    <row r="57" spans="1:10" x14ac:dyDescent="0.25">
      <c r="A57" s="102" t="s">
        <v>171</v>
      </c>
      <c r="B57" s="122"/>
      <c r="C57" s="123"/>
      <c r="D57" s="122"/>
      <c r="E57" s="123"/>
      <c r="F57" s="122"/>
      <c r="G57" s="123"/>
      <c r="H57" s="124">
        <f>IF(G$76=0,0,+G57/G$76)</f>
        <v>0</v>
      </c>
      <c r="I57" s="120">
        <f>IF(C57=0,0,+H57/C57)</f>
        <v>0</v>
      </c>
      <c r="J57" s="125">
        <f>+C57-G57</f>
        <v>0</v>
      </c>
    </row>
    <row r="58" spans="1:10" ht="5.25" customHeight="1" x14ac:dyDescent="0.25">
      <c r="A58" s="100"/>
      <c r="B58" s="121"/>
      <c r="C58" s="99"/>
      <c r="D58" s="121"/>
      <c r="E58" s="99"/>
      <c r="F58" s="121"/>
      <c r="G58" s="99"/>
      <c r="H58" s="121"/>
      <c r="I58" s="99"/>
      <c r="J58" s="121"/>
    </row>
    <row r="59" spans="1:10" x14ac:dyDescent="0.25">
      <c r="A59" s="102" t="s">
        <v>172</v>
      </c>
      <c r="B59" s="122"/>
      <c r="C59" s="123"/>
      <c r="D59" s="122"/>
      <c r="E59" s="123"/>
      <c r="F59" s="122"/>
      <c r="G59" s="123"/>
      <c r="H59" s="124">
        <f>IF(G$76=0,0,+G59/G$76)</f>
        <v>0</v>
      </c>
      <c r="I59" s="120">
        <f>IF(C59=0,0,+H59/C59)</f>
        <v>0</v>
      </c>
      <c r="J59" s="125">
        <f>+C59-G59</f>
        <v>0</v>
      </c>
    </row>
    <row r="60" spans="1:10" ht="5.25" customHeight="1" x14ac:dyDescent="0.25">
      <c r="A60" s="100"/>
      <c r="B60" s="121"/>
      <c r="C60" s="99"/>
      <c r="D60" s="121"/>
      <c r="E60" s="99"/>
      <c r="F60" s="121"/>
      <c r="G60" s="99"/>
      <c r="H60" s="121"/>
      <c r="I60" s="99"/>
      <c r="J60" s="121"/>
    </row>
    <row r="61" spans="1:10" x14ac:dyDescent="0.25">
      <c r="A61" s="102" t="s">
        <v>173</v>
      </c>
      <c r="B61" s="122"/>
      <c r="C61" s="123"/>
      <c r="D61" s="122"/>
      <c r="E61" s="123"/>
      <c r="F61" s="122"/>
      <c r="G61" s="123"/>
      <c r="H61" s="124">
        <f>IF(G$76=0,0,+G61/G$76)</f>
        <v>0</v>
      </c>
      <c r="I61" s="120">
        <f>IF(C61=0,0,+H61/C61)</f>
        <v>0</v>
      </c>
      <c r="J61" s="125">
        <f>+C61-G61</f>
        <v>0</v>
      </c>
    </row>
    <row r="62" spans="1:10" ht="5.25" customHeight="1" x14ac:dyDescent="0.25">
      <c r="A62" s="100"/>
      <c r="B62" s="121"/>
      <c r="C62" s="99"/>
      <c r="D62" s="121"/>
      <c r="E62" s="99"/>
      <c r="F62" s="121"/>
      <c r="G62" s="99"/>
      <c r="H62" s="121"/>
      <c r="I62" s="99"/>
      <c r="J62" s="121"/>
    </row>
    <row r="63" spans="1:10" x14ac:dyDescent="0.25">
      <c r="A63" s="102" t="s">
        <v>174</v>
      </c>
      <c r="B63" s="122"/>
      <c r="C63" s="123"/>
      <c r="D63" s="122"/>
      <c r="E63" s="123"/>
      <c r="F63" s="122"/>
      <c r="G63" s="123"/>
      <c r="H63" s="124">
        <f>IF(G$76=0,0,+G63/G$76)</f>
        <v>0</v>
      </c>
      <c r="I63" s="120">
        <f>IF(C63=0,0,+H63/C63)</f>
        <v>0</v>
      </c>
      <c r="J63" s="125">
        <f>+C63-G63</f>
        <v>0</v>
      </c>
    </row>
    <row r="64" spans="1:10" ht="5.25" customHeight="1" x14ac:dyDescent="0.25">
      <c r="A64" s="100"/>
      <c r="B64" s="121"/>
      <c r="C64" s="99"/>
      <c r="D64" s="121"/>
      <c r="E64" s="99"/>
      <c r="F64" s="121"/>
      <c r="G64" s="99"/>
      <c r="H64" s="121"/>
      <c r="I64" s="99"/>
      <c r="J64" s="121"/>
    </row>
    <row r="65" spans="1:10" x14ac:dyDescent="0.25">
      <c r="A65" s="102" t="s">
        <v>175</v>
      </c>
      <c r="B65" s="122">
        <v>440100</v>
      </c>
      <c r="C65" s="123">
        <v>444411.48</v>
      </c>
      <c r="D65" s="122">
        <v>165811.48000000001</v>
      </c>
      <c r="E65" s="123">
        <v>186043.06</v>
      </c>
      <c r="F65" s="122"/>
      <c r="G65" s="123">
        <v>20208.98</v>
      </c>
      <c r="H65" s="124">
        <f>IF(G$76=0,0,+G65/G$76)</f>
        <v>2.1917111450042745E-3</v>
      </c>
      <c r="I65" s="120">
        <f>IF(C65=0,0,+H65/C65)</f>
        <v>4.9317158616250742E-9</v>
      </c>
      <c r="J65" s="125">
        <f>+C65-G65</f>
        <v>424202.5</v>
      </c>
    </row>
    <row r="66" spans="1:10" ht="5.25" customHeight="1" x14ac:dyDescent="0.25">
      <c r="A66" s="100"/>
      <c r="B66" s="121"/>
      <c r="C66" s="99"/>
      <c r="D66" s="121"/>
      <c r="E66" s="99"/>
      <c r="F66" s="121"/>
      <c r="G66" s="99"/>
      <c r="H66" s="121"/>
      <c r="I66" s="99"/>
      <c r="J66" s="121"/>
    </row>
    <row r="67" spans="1:10" x14ac:dyDescent="0.25">
      <c r="A67" s="102" t="s">
        <v>176</v>
      </c>
      <c r="B67" s="122">
        <v>82700</v>
      </c>
      <c r="C67" s="123">
        <v>82700</v>
      </c>
      <c r="D67" s="122"/>
      <c r="E67" s="123"/>
      <c r="F67" s="122"/>
      <c r="G67" s="123"/>
      <c r="H67" s="124">
        <f>IF(G$76=0,0,+G67/G$76)</f>
        <v>0</v>
      </c>
      <c r="I67" s="120">
        <f>IF(C67=0,0,+H67/C67)</f>
        <v>0</v>
      </c>
      <c r="J67" s="125">
        <f>+C67-G67</f>
        <v>82700</v>
      </c>
    </row>
    <row r="68" spans="1:10" ht="5.25" customHeight="1" x14ac:dyDescent="0.25">
      <c r="A68" s="100"/>
      <c r="B68" s="121"/>
      <c r="C68" s="99"/>
      <c r="D68" s="121"/>
      <c r="E68" s="99"/>
      <c r="F68" s="121"/>
      <c r="G68" s="99"/>
      <c r="H68" s="121"/>
      <c r="I68" s="99"/>
      <c r="J68" s="121"/>
    </row>
    <row r="69" spans="1:10" x14ac:dyDescent="0.25">
      <c r="A69" s="102" t="s">
        <v>177</v>
      </c>
      <c r="B69" s="122">
        <v>313100</v>
      </c>
      <c r="C69" s="123">
        <v>313100</v>
      </c>
      <c r="D69" s="122">
        <v>1024.4449999999999</v>
      </c>
      <c r="E69" s="123">
        <v>74956.44</v>
      </c>
      <c r="F69" s="122">
        <v>1024.45</v>
      </c>
      <c r="G69" s="123">
        <v>74956.44</v>
      </c>
      <c r="H69" s="124">
        <f>IF(G$76=0,0,+G69/G$76)</f>
        <v>8.1292012233098454E-3</v>
      </c>
      <c r="I69" s="120">
        <f>IF(C69=0,0,+H69/C69)</f>
        <v>2.5963593814467726E-8</v>
      </c>
      <c r="J69" s="125">
        <f>+C69-G69</f>
        <v>238143.56</v>
      </c>
    </row>
    <row r="70" spans="1:10" ht="5.25" customHeight="1" x14ac:dyDescent="0.25">
      <c r="A70" s="100"/>
      <c r="B70" s="121"/>
      <c r="C70" s="99"/>
      <c r="D70" s="121"/>
      <c r="E70" s="99"/>
      <c r="F70" s="121"/>
      <c r="G70" s="99"/>
      <c r="H70" s="121"/>
      <c r="I70" s="99"/>
      <c r="J70" s="121"/>
    </row>
    <row r="71" spans="1:10" x14ac:dyDescent="0.25">
      <c r="A71" s="102" t="s">
        <v>128</v>
      </c>
      <c r="B71" s="122">
        <v>283600</v>
      </c>
      <c r="C71" s="123">
        <v>283600</v>
      </c>
      <c r="D71" s="122"/>
      <c r="E71" s="123"/>
      <c r="F71" s="122"/>
      <c r="G71" s="123"/>
      <c r="H71" s="124">
        <f>IF(G$76=0,0,+G71/G$76)</f>
        <v>0</v>
      </c>
      <c r="I71" s="120">
        <f>IF(C71=0,0,+H71/C71)</f>
        <v>0</v>
      </c>
      <c r="J71" s="125">
        <f>+C71-G71</f>
        <v>283600</v>
      </c>
    </row>
    <row r="72" spans="1:10" ht="5.25" customHeight="1" x14ac:dyDescent="0.25">
      <c r="A72" s="100"/>
      <c r="B72" s="121"/>
      <c r="C72" s="99"/>
      <c r="D72" s="121"/>
      <c r="E72" s="99"/>
      <c r="F72" s="121"/>
      <c r="G72" s="99"/>
      <c r="H72" s="121"/>
      <c r="I72" s="99"/>
      <c r="J72" s="121"/>
    </row>
    <row r="73" spans="1:10" x14ac:dyDescent="0.25">
      <c r="A73" s="102" t="s">
        <v>129</v>
      </c>
      <c r="B73" s="122"/>
      <c r="C73" s="123"/>
      <c r="D73" s="122"/>
      <c r="E73" s="123"/>
      <c r="F73" s="122"/>
      <c r="G73" s="123"/>
      <c r="H73" s="124">
        <f>IF(G$76=0,0,+G73/G$76)</f>
        <v>0</v>
      </c>
      <c r="I73" s="120">
        <f>IF(C73=0,0,+H73/C73)</f>
        <v>0</v>
      </c>
      <c r="J73" s="125">
        <f>+C73-G73</f>
        <v>0</v>
      </c>
    </row>
    <row r="74" spans="1:10" ht="5.25" customHeight="1" x14ac:dyDescent="0.25">
      <c r="A74" s="100"/>
      <c r="B74" s="121"/>
      <c r="C74" s="99"/>
      <c r="D74" s="121"/>
      <c r="E74" s="99"/>
      <c r="F74" s="121"/>
      <c r="G74" s="99"/>
      <c r="H74" s="121"/>
      <c r="I74" s="99"/>
      <c r="J74" s="121"/>
    </row>
    <row r="75" spans="1:10" x14ac:dyDescent="0.25">
      <c r="A75" s="102" t="s">
        <v>178</v>
      </c>
      <c r="B75" s="126"/>
      <c r="C75" s="123"/>
      <c r="D75" s="126"/>
      <c r="E75" s="123"/>
      <c r="F75" s="126"/>
      <c r="G75" s="123"/>
      <c r="H75" s="127">
        <f>IF(G$76=0,0,+G75/G$76)</f>
        <v>0</v>
      </c>
      <c r="I75" s="120">
        <f>IF(C75=0,0,+H75/C75)</f>
        <v>0</v>
      </c>
      <c r="J75" s="128">
        <f>+C75-G75</f>
        <v>0</v>
      </c>
    </row>
    <row r="76" spans="1:10" x14ac:dyDescent="0.25">
      <c r="A76" s="129" t="s">
        <v>179</v>
      </c>
      <c r="B76" s="130">
        <f t="shared" ref="B76:G76" si="1">+B75+B13</f>
        <v>20699600</v>
      </c>
      <c r="C76" s="130">
        <f t="shared" si="1"/>
        <v>30093472.359999999</v>
      </c>
      <c r="D76" s="130">
        <f t="shared" si="1"/>
        <v>2183425.9849999999</v>
      </c>
      <c r="E76" s="130">
        <f t="shared" si="1"/>
        <v>19465923.450000003</v>
      </c>
      <c r="F76" s="130">
        <f t="shared" si="1"/>
        <v>1008966.11</v>
      </c>
      <c r="G76" s="130">
        <f t="shared" si="1"/>
        <v>9220640.25</v>
      </c>
      <c r="H76" s="131">
        <v>1</v>
      </c>
      <c r="I76" s="131">
        <f>IF(C76=0,0,+H76/C76)</f>
        <v>3.3229797746078378E-8</v>
      </c>
      <c r="J76" s="130">
        <f>+C76-G76</f>
        <v>20872832.109999999</v>
      </c>
    </row>
    <row r="77" spans="1:10" x14ac:dyDescent="0.25">
      <c r="A77" s="696" t="s">
        <v>140</v>
      </c>
      <c r="B77" s="696"/>
      <c r="C77" s="696"/>
      <c r="D77" s="696"/>
      <c r="E77" s="696"/>
      <c r="F77" s="696"/>
      <c r="G77" s="696"/>
      <c r="H77" s="696"/>
      <c r="I77" s="696"/>
      <c r="J77" s="696"/>
    </row>
  </sheetData>
  <sheetProtection password="DA51" sheet="1" formatColumns="0" formatRows="0" selectLockedCells="1"/>
  <mergeCells count="8">
    <mergeCell ref="A77:J77"/>
    <mergeCell ref="A3:J3"/>
    <mergeCell ref="A4:J4"/>
    <mergeCell ref="A5:J5"/>
    <mergeCell ref="A6:J6"/>
    <mergeCell ref="A7:J7"/>
    <mergeCell ref="D10:E10"/>
    <mergeCell ref="F10:I10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selection activeCell="A7" sqref="A7:O7"/>
    </sheetView>
  </sheetViews>
  <sheetFormatPr defaultRowHeight="15" x14ac:dyDescent="0.25"/>
  <cols>
    <col min="1" max="1" width="41.7109375" style="97" customWidth="1"/>
    <col min="2" max="3" width="9.140625" style="97"/>
    <col min="4" max="12" width="10" style="97" bestFit="1" customWidth="1"/>
    <col min="13" max="13" width="9.140625" style="97"/>
    <col min="14" max="15" width="13.28515625" style="97" customWidth="1"/>
    <col min="16" max="16384" width="9.140625" style="97"/>
  </cols>
  <sheetData>
    <row r="1" spans="1:15" x14ac:dyDescent="0.25">
      <c r="A1" s="132" t="s">
        <v>180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5" ht="4.5" customHeight="1" x14ac:dyDescent="0.25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x14ac:dyDescent="0.25">
      <c r="A3" s="703" t="s">
        <v>923</v>
      </c>
      <c r="B3" s="703"/>
      <c r="C3" s="703"/>
      <c r="D3" s="703"/>
      <c r="E3" s="703"/>
      <c r="F3" s="703"/>
      <c r="G3" s="703"/>
      <c r="H3" s="703"/>
      <c r="I3" s="703"/>
      <c r="J3" s="703"/>
      <c r="K3" s="703"/>
      <c r="L3" s="703"/>
      <c r="M3" s="703"/>
      <c r="N3" s="703"/>
      <c r="O3" s="703"/>
    </row>
    <row r="4" spans="1:15" x14ac:dyDescent="0.25">
      <c r="A4" s="704" t="s">
        <v>1</v>
      </c>
      <c r="B4" s="704"/>
      <c r="C4" s="704"/>
      <c r="D4" s="70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</row>
    <row r="5" spans="1:15" x14ac:dyDescent="0.25">
      <c r="A5" s="705" t="s">
        <v>181</v>
      </c>
      <c r="B5" s="705"/>
      <c r="C5" s="705"/>
      <c r="D5" s="705"/>
      <c r="E5" s="705"/>
      <c r="F5" s="705"/>
      <c r="G5" s="705"/>
      <c r="H5" s="705"/>
      <c r="I5" s="705"/>
      <c r="J5" s="705"/>
      <c r="K5" s="705"/>
      <c r="L5" s="705"/>
      <c r="M5" s="705"/>
      <c r="N5" s="705"/>
      <c r="O5" s="705"/>
    </row>
    <row r="6" spans="1:15" x14ac:dyDescent="0.25">
      <c r="A6" s="706" t="s">
        <v>22</v>
      </c>
      <c r="B6" s="706"/>
      <c r="C6" s="706"/>
      <c r="D6" s="706"/>
      <c r="E6" s="706"/>
      <c r="F6" s="706"/>
      <c r="G6" s="706"/>
      <c r="H6" s="706"/>
      <c r="I6" s="706"/>
      <c r="J6" s="706"/>
      <c r="K6" s="706"/>
      <c r="L6" s="706"/>
      <c r="M6" s="706"/>
      <c r="N6" s="706"/>
      <c r="O6" s="706"/>
    </row>
    <row r="7" spans="1:15" x14ac:dyDescent="0.25">
      <c r="A7" s="703" t="s">
        <v>936</v>
      </c>
      <c r="B7" s="703"/>
      <c r="C7" s="703"/>
      <c r="D7" s="703"/>
      <c r="E7" s="703"/>
      <c r="F7" s="703"/>
      <c r="G7" s="703"/>
      <c r="H7" s="703"/>
      <c r="I7" s="703"/>
      <c r="J7" s="703"/>
      <c r="K7" s="703"/>
      <c r="L7" s="703"/>
      <c r="M7" s="703"/>
      <c r="N7" s="703"/>
      <c r="O7" s="703"/>
    </row>
    <row r="8" spans="1:15" ht="4.5" customHeight="1" x14ac:dyDescent="0.25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</row>
    <row r="9" spans="1:15" x14ac:dyDescent="0.25">
      <c r="A9" s="135" t="s">
        <v>183</v>
      </c>
      <c r="B9" s="133"/>
      <c r="C9" s="133"/>
      <c r="D9" s="133"/>
      <c r="E9" s="133"/>
      <c r="F9" s="133"/>
      <c r="G9" s="133"/>
      <c r="H9" s="136"/>
      <c r="I9" s="133"/>
      <c r="J9" s="133"/>
      <c r="K9" s="133"/>
      <c r="L9" s="133"/>
      <c r="M9" s="133"/>
      <c r="N9" s="133"/>
      <c r="O9" s="137">
        <v>1</v>
      </c>
    </row>
    <row r="10" spans="1:15" x14ac:dyDescent="0.25">
      <c r="A10" s="138"/>
      <c r="B10" s="707" t="s">
        <v>184</v>
      </c>
      <c r="C10" s="707"/>
      <c r="D10" s="707"/>
      <c r="E10" s="707"/>
      <c r="F10" s="707"/>
      <c r="G10" s="707"/>
      <c r="H10" s="707"/>
      <c r="I10" s="707"/>
      <c r="J10" s="707"/>
      <c r="K10" s="707"/>
      <c r="L10" s="707"/>
      <c r="M10" s="707"/>
      <c r="N10" s="139" t="s">
        <v>185</v>
      </c>
      <c r="O10" s="140" t="s">
        <v>24</v>
      </c>
    </row>
    <row r="11" spans="1:15" x14ac:dyDescent="0.25">
      <c r="A11" s="141" t="s">
        <v>186</v>
      </c>
      <c r="B11" s="707"/>
      <c r="C11" s="707"/>
      <c r="D11" s="707"/>
      <c r="E11" s="707"/>
      <c r="F11" s="707"/>
      <c r="G11" s="707"/>
      <c r="H11" s="707"/>
      <c r="I11" s="707"/>
      <c r="J11" s="707"/>
      <c r="K11" s="707"/>
      <c r="L11" s="707"/>
      <c r="M11" s="707"/>
      <c r="N11" s="142" t="s">
        <v>187</v>
      </c>
      <c r="O11" s="143" t="s">
        <v>29</v>
      </c>
    </row>
    <row r="12" spans="1:15" x14ac:dyDescent="0.25">
      <c r="A12" s="144"/>
      <c r="B12" s="145" t="s">
        <v>924</v>
      </c>
      <c r="C12" s="145" t="s">
        <v>925</v>
      </c>
      <c r="D12" s="145" t="s">
        <v>926</v>
      </c>
      <c r="E12" s="145" t="s">
        <v>927</v>
      </c>
      <c r="F12" s="145" t="s">
        <v>928</v>
      </c>
      <c r="G12" s="145" t="s">
        <v>929</v>
      </c>
      <c r="H12" s="145" t="s">
        <v>930</v>
      </c>
      <c r="I12" s="145" t="s">
        <v>931</v>
      </c>
      <c r="J12" s="145" t="s">
        <v>932</v>
      </c>
      <c r="K12" s="145" t="s">
        <v>933</v>
      </c>
      <c r="L12" s="145" t="s">
        <v>934</v>
      </c>
      <c r="M12" s="145" t="s">
        <v>935</v>
      </c>
      <c r="N12" s="146" t="s">
        <v>188</v>
      </c>
      <c r="O12" s="147" t="s">
        <v>189</v>
      </c>
    </row>
    <row r="13" spans="1:15" x14ac:dyDescent="0.25">
      <c r="A13" s="148" t="s">
        <v>190</v>
      </c>
      <c r="B13" s="149">
        <f>SUM(B14:B21)</f>
        <v>0</v>
      </c>
      <c r="C13" s="149">
        <f t="shared" ref="C13:O13" si="0">SUM(C14:C21)</f>
        <v>0</v>
      </c>
      <c r="D13" s="149">
        <f t="shared" si="0"/>
        <v>1274933.6800000002</v>
      </c>
      <c r="E13" s="149">
        <f t="shared" si="0"/>
        <v>1965975.24</v>
      </c>
      <c r="F13" s="149">
        <f t="shared" si="0"/>
        <v>1354823.78</v>
      </c>
      <c r="G13" s="149">
        <f t="shared" si="0"/>
        <v>1433991.74</v>
      </c>
      <c r="H13" s="149">
        <f t="shared" si="0"/>
        <v>1697580.88</v>
      </c>
      <c r="I13" s="149">
        <f t="shared" si="0"/>
        <v>1438646.61</v>
      </c>
      <c r="J13" s="149">
        <f t="shared" si="0"/>
        <v>1267371.9099999999</v>
      </c>
      <c r="K13" s="149">
        <f t="shared" si="0"/>
        <v>1449017.08</v>
      </c>
      <c r="L13" s="149">
        <f t="shared" si="0"/>
        <v>1387279.88</v>
      </c>
      <c r="M13" s="149">
        <f t="shared" si="0"/>
        <v>632064.37</v>
      </c>
      <c r="N13" s="149">
        <f>SUM(B13:M13)</f>
        <v>13901685.17</v>
      </c>
      <c r="O13" s="149">
        <f t="shared" si="0"/>
        <v>0</v>
      </c>
    </row>
    <row r="14" spans="1:15" x14ac:dyDescent="0.25">
      <c r="A14" s="150" t="s">
        <v>191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2">
        <f t="shared" ref="N14:N32" si="1">SUM(B14:M14)</f>
        <v>0</v>
      </c>
      <c r="O14" s="151"/>
    </row>
    <row r="15" spans="1:15" x14ac:dyDescent="0.25">
      <c r="A15" s="150" t="s">
        <v>192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2">
        <f t="shared" si="1"/>
        <v>0</v>
      </c>
      <c r="O15" s="151"/>
    </row>
    <row r="16" spans="1:15" x14ac:dyDescent="0.25">
      <c r="A16" s="150" t="s">
        <v>193</v>
      </c>
      <c r="B16" s="151"/>
      <c r="C16" s="151"/>
      <c r="D16" s="151">
        <v>1739.62</v>
      </c>
      <c r="E16" s="151">
        <v>1521.96</v>
      </c>
      <c r="F16" s="151">
        <v>28403.96</v>
      </c>
      <c r="G16" s="151">
        <v>45355.28</v>
      </c>
      <c r="H16" s="151">
        <v>800.39</v>
      </c>
      <c r="I16" s="151">
        <v>617.80999999999995</v>
      </c>
      <c r="J16" s="151">
        <v>824.45</v>
      </c>
      <c r="K16" s="151">
        <v>642.53</v>
      </c>
      <c r="L16" s="151">
        <v>37.25</v>
      </c>
      <c r="M16" s="151">
        <v>69.680000000000007</v>
      </c>
      <c r="N16" s="152">
        <f t="shared" si="1"/>
        <v>80012.929999999993</v>
      </c>
      <c r="O16" s="151"/>
    </row>
    <row r="17" spans="1:15" x14ac:dyDescent="0.25">
      <c r="A17" s="150" t="s">
        <v>194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2">
        <f t="shared" si="1"/>
        <v>0</v>
      </c>
      <c r="O17" s="151"/>
    </row>
    <row r="18" spans="1:15" x14ac:dyDescent="0.25">
      <c r="A18" s="150" t="s">
        <v>195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2">
        <f t="shared" si="1"/>
        <v>0</v>
      </c>
      <c r="O18" s="151"/>
    </row>
    <row r="19" spans="1:15" x14ac:dyDescent="0.25">
      <c r="A19" s="150" t="s">
        <v>196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2">
        <f t="shared" si="1"/>
        <v>0</v>
      </c>
      <c r="O19" s="151"/>
    </row>
    <row r="20" spans="1:15" x14ac:dyDescent="0.25">
      <c r="A20" s="150" t="s">
        <v>197</v>
      </c>
      <c r="B20" s="151"/>
      <c r="C20" s="151"/>
      <c r="D20" s="151">
        <v>1273194.06</v>
      </c>
      <c r="E20" s="151">
        <v>1964453.28</v>
      </c>
      <c r="F20" s="151">
        <v>1326419.82</v>
      </c>
      <c r="G20" s="151">
        <v>1388636.46</v>
      </c>
      <c r="H20" s="151">
        <v>1696780.49</v>
      </c>
      <c r="I20" s="151">
        <v>1438028.8</v>
      </c>
      <c r="J20" s="151">
        <v>1266547.46</v>
      </c>
      <c r="K20" s="151">
        <v>1448374.55</v>
      </c>
      <c r="L20" s="151">
        <v>1387242.63</v>
      </c>
      <c r="M20" s="151">
        <v>631994.68999999994</v>
      </c>
      <c r="N20" s="152">
        <f t="shared" si="1"/>
        <v>13821672.24</v>
      </c>
      <c r="O20" s="151"/>
    </row>
    <row r="21" spans="1:15" x14ac:dyDescent="0.25">
      <c r="A21" s="150" t="s">
        <v>198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2">
        <f t="shared" si="1"/>
        <v>0</v>
      </c>
      <c r="O21" s="151"/>
    </row>
    <row r="22" spans="1:15" x14ac:dyDescent="0.25">
      <c r="A22" s="153" t="s">
        <v>199</v>
      </c>
      <c r="B22" s="154">
        <f>SUM(B23:B29)</f>
        <v>0</v>
      </c>
      <c r="C22" s="154">
        <f t="shared" ref="C22:O22" si="2">SUM(C23:C29)</f>
        <v>0</v>
      </c>
      <c r="D22" s="154">
        <f t="shared" si="2"/>
        <v>-156470.56</v>
      </c>
      <c r="E22" s="154">
        <f t="shared" si="2"/>
        <v>-254234.68</v>
      </c>
      <c r="F22" s="154">
        <f t="shared" si="2"/>
        <v>-202748.64</v>
      </c>
      <c r="G22" s="154">
        <f t="shared" si="2"/>
        <v>-171276.9</v>
      </c>
      <c r="H22" s="154">
        <f t="shared" si="2"/>
        <v>-235387.16999999998</v>
      </c>
      <c r="I22" s="154">
        <f t="shared" si="2"/>
        <v>-215923.31</v>
      </c>
      <c r="J22" s="154">
        <f t="shared" si="2"/>
        <v>-157236.99</v>
      </c>
      <c r="K22" s="154">
        <f t="shared" si="2"/>
        <v>-186849.57</v>
      </c>
      <c r="L22" s="154">
        <f t="shared" si="2"/>
        <v>-168820.73</v>
      </c>
      <c r="M22" s="154">
        <f t="shared" si="2"/>
        <v>0</v>
      </c>
      <c r="N22" s="154">
        <f t="shared" si="1"/>
        <v>-1748948.55</v>
      </c>
      <c r="O22" s="154">
        <f t="shared" si="2"/>
        <v>0</v>
      </c>
    </row>
    <row r="23" spans="1:15" x14ac:dyDescent="0.25">
      <c r="A23" s="150" t="s">
        <v>200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2">
        <f t="shared" si="1"/>
        <v>0</v>
      </c>
      <c r="O23" s="151"/>
    </row>
    <row r="24" spans="1:15" x14ac:dyDescent="0.25">
      <c r="A24" s="150" t="s">
        <v>201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2">
        <f t="shared" si="1"/>
        <v>0</v>
      </c>
      <c r="O24" s="151"/>
    </row>
    <row r="25" spans="1:15" x14ac:dyDescent="0.25">
      <c r="A25" s="150" t="s">
        <v>202</v>
      </c>
      <c r="B25" s="151"/>
      <c r="C25" s="151"/>
      <c r="D25" s="151">
        <v>-7848.11</v>
      </c>
      <c r="E25" s="151">
        <v>-64429.39</v>
      </c>
      <c r="F25" s="151">
        <v>-85684.98</v>
      </c>
      <c r="G25" s="151">
        <v>-45106.13</v>
      </c>
      <c r="H25" s="151">
        <v>-65111.77</v>
      </c>
      <c r="I25" s="151">
        <v>-70906.570000000007</v>
      </c>
      <c r="J25" s="151">
        <v>-45216.12</v>
      </c>
      <c r="K25" s="151">
        <v>-46229.05</v>
      </c>
      <c r="L25" s="151">
        <v>-45601.46</v>
      </c>
      <c r="M25" s="151"/>
      <c r="N25" s="152">
        <f t="shared" si="1"/>
        <v>-476133.58</v>
      </c>
      <c r="O25" s="151"/>
    </row>
    <row r="26" spans="1:15" x14ac:dyDescent="0.25">
      <c r="A26" s="150" t="s">
        <v>203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2">
        <f t="shared" si="1"/>
        <v>0</v>
      </c>
      <c r="O26" s="151"/>
    </row>
    <row r="27" spans="1:15" x14ac:dyDescent="0.25">
      <c r="A27" s="150" t="s">
        <v>204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2">
        <f t="shared" si="1"/>
        <v>0</v>
      </c>
      <c r="O27" s="151"/>
    </row>
    <row r="28" spans="1:15" x14ac:dyDescent="0.25">
      <c r="A28" s="150" t="s">
        <v>205</v>
      </c>
      <c r="B28" s="151"/>
      <c r="C28" s="151"/>
      <c r="D28" s="151">
        <v>-148622.45000000001</v>
      </c>
      <c r="E28" s="151">
        <v>-189805.29</v>
      </c>
      <c r="F28" s="151">
        <v>-117063.66</v>
      </c>
      <c r="G28" s="151">
        <v>-126170.77</v>
      </c>
      <c r="H28" s="151">
        <v>-170275.4</v>
      </c>
      <c r="I28" s="151">
        <v>-145016.74</v>
      </c>
      <c r="J28" s="151">
        <v>-112020.87</v>
      </c>
      <c r="K28" s="151">
        <v>-140620.51999999999</v>
      </c>
      <c r="L28" s="151">
        <v>-123219.27</v>
      </c>
      <c r="M28" s="151">
        <v>0</v>
      </c>
      <c r="N28" s="152">
        <f t="shared" si="1"/>
        <v>-1272814.97</v>
      </c>
      <c r="O28" s="151"/>
    </row>
    <row r="29" spans="1:15" x14ac:dyDescent="0.25">
      <c r="A29" s="150" t="s">
        <v>206</v>
      </c>
      <c r="B29" s="154">
        <f>SUM(B30:B31)</f>
        <v>0</v>
      </c>
      <c r="C29" s="154">
        <f t="shared" ref="C29:O29" si="3">SUM(C30:C31)</f>
        <v>0</v>
      </c>
      <c r="D29" s="154">
        <f t="shared" si="3"/>
        <v>0</v>
      </c>
      <c r="E29" s="154">
        <f t="shared" si="3"/>
        <v>0</v>
      </c>
      <c r="F29" s="154">
        <f t="shared" si="3"/>
        <v>0</v>
      </c>
      <c r="G29" s="154">
        <f t="shared" si="3"/>
        <v>0</v>
      </c>
      <c r="H29" s="154">
        <f t="shared" si="3"/>
        <v>0</v>
      </c>
      <c r="I29" s="154">
        <f t="shared" si="3"/>
        <v>0</v>
      </c>
      <c r="J29" s="154">
        <f t="shared" si="3"/>
        <v>0</v>
      </c>
      <c r="K29" s="154">
        <f t="shared" si="3"/>
        <v>0</v>
      </c>
      <c r="L29" s="154">
        <f t="shared" si="3"/>
        <v>0</v>
      </c>
      <c r="M29" s="154">
        <f t="shared" si="3"/>
        <v>0</v>
      </c>
      <c r="N29" s="154">
        <f t="shared" si="1"/>
        <v>0</v>
      </c>
      <c r="O29" s="154">
        <f t="shared" si="3"/>
        <v>0</v>
      </c>
    </row>
    <row r="30" spans="1:15" x14ac:dyDescent="0.25">
      <c r="A30" s="150" t="s">
        <v>207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2">
        <f t="shared" si="1"/>
        <v>0</v>
      </c>
      <c r="O30" s="151"/>
    </row>
    <row r="31" spans="1:15" x14ac:dyDescent="0.25">
      <c r="A31" s="155" t="s">
        <v>208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2">
        <f t="shared" si="1"/>
        <v>0</v>
      </c>
      <c r="O31" s="156"/>
    </row>
    <row r="32" spans="1:15" x14ac:dyDescent="0.25">
      <c r="A32" s="157" t="s">
        <v>209</v>
      </c>
      <c r="B32" s="158">
        <f>+B13-B22</f>
        <v>0</v>
      </c>
      <c r="C32" s="158">
        <f t="shared" ref="C32:M32" si="4">+C13-C22</f>
        <v>0</v>
      </c>
      <c r="D32" s="158">
        <f t="shared" si="4"/>
        <v>1431404.2400000002</v>
      </c>
      <c r="E32" s="158">
        <f t="shared" si="4"/>
        <v>2220209.92</v>
      </c>
      <c r="F32" s="158">
        <f t="shared" si="4"/>
        <v>1557572.42</v>
      </c>
      <c r="G32" s="158">
        <f t="shared" si="4"/>
        <v>1605268.64</v>
      </c>
      <c r="H32" s="158">
        <f t="shared" si="4"/>
        <v>1932968.0499999998</v>
      </c>
      <c r="I32" s="158">
        <f t="shared" si="4"/>
        <v>1654569.9200000002</v>
      </c>
      <c r="J32" s="158">
        <f t="shared" si="4"/>
        <v>1424608.9</v>
      </c>
      <c r="K32" s="158">
        <f t="shared" si="4"/>
        <v>1635866.6500000001</v>
      </c>
      <c r="L32" s="158">
        <f t="shared" si="4"/>
        <v>1556100.6099999999</v>
      </c>
      <c r="M32" s="158">
        <f t="shared" si="4"/>
        <v>632064.37</v>
      </c>
      <c r="N32" s="158">
        <f t="shared" si="1"/>
        <v>15650633.719999999</v>
      </c>
      <c r="O32" s="158">
        <f>+O13-O22</f>
        <v>0</v>
      </c>
    </row>
    <row r="33" spans="1:15" x14ac:dyDescent="0.25">
      <c r="A33" s="702" t="s">
        <v>140</v>
      </c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</row>
  </sheetData>
  <sheetProtection password="DA51" sheet="1" formatColumns="0" formatRows="0" selectLockedCells="1"/>
  <mergeCells count="7">
    <mergeCell ref="A33:O33"/>
    <mergeCell ref="A3:O3"/>
    <mergeCell ref="A4:O4"/>
    <mergeCell ref="A5:O5"/>
    <mergeCell ref="A6:O6"/>
    <mergeCell ref="A7:O7"/>
    <mergeCell ref="B10:M11"/>
  </mergeCells>
  <printOptions horizontalCentered="1" verticalCentered="1"/>
  <pageMargins left="0.19652777777777777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workbookViewId="0">
      <selection activeCell="A7" sqref="A7:I7"/>
    </sheetView>
  </sheetViews>
  <sheetFormatPr defaultRowHeight="15" x14ac:dyDescent="0.25"/>
  <cols>
    <col min="1" max="1" width="69.140625" style="97" customWidth="1"/>
    <col min="2" max="3" width="14" style="97" customWidth="1"/>
    <col min="4" max="16384" width="9.140625" style="97"/>
  </cols>
  <sheetData>
    <row r="1" spans="1:9" ht="15.75" x14ac:dyDescent="0.25">
      <c r="A1" s="159" t="s">
        <v>210</v>
      </c>
      <c r="B1" s="160"/>
      <c r="C1" s="160"/>
      <c r="D1" s="160"/>
      <c r="E1" s="160"/>
      <c r="F1" s="160"/>
      <c r="G1" s="160"/>
      <c r="H1" s="160"/>
      <c r="I1" s="160"/>
    </row>
    <row r="2" spans="1:9" ht="5.0999999999999996" customHeight="1" x14ac:dyDescent="0.25">
      <c r="A2" s="161"/>
      <c r="B2" s="160"/>
      <c r="C2" s="160"/>
      <c r="D2" s="160"/>
      <c r="E2" s="160"/>
      <c r="F2" s="160"/>
      <c r="G2" s="160"/>
      <c r="H2" s="160"/>
      <c r="I2" s="160"/>
    </row>
    <row r="3" spans="1:9" x14ac:dyDescent="0.25">
      <c r="A3" s="760" t="s">
        <v>20</v>
      </c>
      <c r="B3" s="760"/>
      <c r="C3" s="760"/>
      <c r="D3" s="760"/>
      <c r="E3" s="760"/>
      <c r="F3" s="760"/>
      <c r="G3" s="760"/>
      <c r="H3" s="760"/>
      <c r="I3" s="760"/>
    </row>
    <row r="4" spans="1:9" x14ac:dyDescent="0.25">
      <c r="A4" s="761" t="s">
        <v>1</v>
      </c>
      <c r="B4" s="761"/>
      <c r="C4" s="761"/>
      <c r="D4" s="761"/>
      <c r="E4" s="761"/>
      <c r="F4" s="761"/>
      <c r="G4" s="761"/>
      <c r="H4" s="761"/>
      <c r="I4" s="761"/>
    </row>
    <row r="5" spans="1:9" x14ac:dyDescent="0.25">
      <c r="A5" s="762" t="s">
        <v>211</v>
      </c>
      <c r="B5" s="762"/>
      <c r="C5" s="762"/>
      <c r="D5" s="762"/>
      <c r="E5" s="762"/>
      <c r="F5" s="762"/>
      <c r="G5" s="762"/>
      <c r="H5" s="762"/>
      <c r="I5" s="762"/>
    </row>
    <row r="6" spans="1:9" x14ac:dyDescent="0.25">
      <c r="A6" s="761" t="s">
        <v>212</v>
      </c>
      <c r="B6" s="761"/>
      <c r="C6" s="761"/>
      <c r="D6" s="761"/>
      <c r="E6" s="761"/>
      <c r="F6" s="761"/>
      <c r="G6" s="761"/>
      <c r="H6" s="761"/>
      <c r="I6" s="761"/>
    </row>
    <row r="7" spans="1:9" x14ac:dyDescent="0.25">
      <c r="A7" s="760" t="s">
        <v>938</v>
      </c>
      <c r="B7" s="760"/>
      <c r="C7" s="760"/>
      <c r="D7" s="760"/>
      <c r="E7" s="760"/>
      <c r="F7" s="760"/>
      <c r="G7" s="760"/>
      <c r="H7" s="760"/>
      <c r="I7" s="760"/>
    </row>
    <row r="8" spans="1:9" ht="5.0999999999999996" customHeight="1" x14ac:dyDescent="0.25">
      <c r="A8" s="162"/>
      <c r="B8" s="162"/>
      <c r="C8" s="162"/>
      <c r="D8" s="162"/>
      <c r="E8" s="162"/>
      <c r="F8" s="162"/>
      <c r="G8" s="162"/>
      <c r="H8" s="162"/>
      <c r="I8" s="160"/>
    </row>
    <row r="9" spans="1:9" x14ac:dyDescent="0.25">
      <c r="A9" s="163" t="s">
        <v>213</v>
      </c>
      <c r="B9" s="160"/>
      <c r="C9" s="160"/>
      <c r="D9" s="160"/>
      <c r="E9" s="160"/>
      <c r="F9" s="164"/>
      <c r="G9" s="160"/>
      <c r="H9" s="763">
        <v>1</v>
      </c>
      <c r="I9" s="763"/>
    </row>
    <row r="10" spans="1:9" ht="15" customHeight="1" x14ac:dyDescent="0.25">
      <c r="A10" s="165"/>
      <c r="B10" s="166" t="s">
        <v>24</v>
      </c>
      <c r="C10" s="166" t="s">
        <v>24</v>
      </c>
      <c r="D10" s="712" t="s">
        <v>25</v>
      </c>
      <c r="E10" s="712"/>
      <c r="F10" s="712"/>
      <c r="G10" s="712"/>
      <c r="H10" s="712"/>
      <c r="I10" s="712"/>
    </row>
    <row r="11" spans="1:9" x14ac:dyDescent="0.25">
      <c r="A11" s="167" t="s">
        <v>27</v>
      </c>
      <c r="B11" s="168" t="s">
        <v>28</v>
      </c>
      <c r="C11" s="168" t="s">
        <v>29</v>
      </c>
      <c r="D11" s="759" t="s">
        <v>30</v>
      </c>
      <c r="E11" s="759"/>
      <c r="F11" s="713" t="s">
        <v>214</v>
      </c>
      <c r="G11" s="713"/>
      <c r="H11" s="714" t="s">
        <v>214</v>
      </c>
      <c r="I11" s="714"/>
    </row>
    <row r="12" spans="1:9" x14ac:dyDescent="0.25">
      <c r="A12" s="169"/>
      <c r="B12" s="170"/>
      <c r="C12" s="170"/>
      <c r="D12" s="759"/>
      <c r="E12" s="759"/>
      <c r="F12" s="715" t="s">
        <v>215</v>
      </c>
      <c r="G12" s="715"/>
      <c r="H12" s="716" t="s">
        <v>216</v>
      </c>
      <c r="I12" s="716"/>
    </row>
    <row r="13" spans="1:9" x14ac:dyDescent="0.25">
      <c r="A13" s="171" t="s">
        <v>217</v>
      </c>
      <c r="B13" s="172">
        <f>+B14+B33+B37</f>
        <v>0</v>
      </c>
      <c r="C13" s="172">
        <f t="shared" ref="C13:I13" si="0">+C14+C33+C37</f>
        <v>0</v>
      </c>
      <c r="D13" s="721">
        <f t="shared" si="0"/>
        <v>0</v>
      </c>
      <c r="E13" s="721">
        <f t="shared" si="0"/>
        <v>0</v>
      </c>
      <c r="F13" s="721">
        <f t="shared" si="0"/>
        <v>0</v>
      </c>
      <c r="G13" s="721">
        <f t="shared" si="0"/>
        <v>0</v>
      </c>
      <c r="H13" s="722">
        <f t="shared" si="0"/>
        <v>0</v>
      </c>
      <c r="I13" s="722">
        <f t="shared" si="0"/>
        <v>0</v>
      </c>
    </row>
    <row r="14" spans="1:9" x14ac:dyDescent="0.25">
      <c r="A14" s="171" t="s">
        <v>40</v>
      </c>
      <c r="B14" s="172">
        <f>+B15+B24+B25+B29+B30</f>
        <v>0</v>
      </c>
      <c r="C14" s="172">
        <f t="shared" ref="C14:I14" si="1">+C15+C24+C25+C29+C30</f>
        <v>0</v>
      </c>
      <c r="D14" s="721">
        <f t="shared" si="1"/>
        <v>0</v>
      </c>
      <c r="E14" s="721">
        <f t="shared" si="1"/>
        <v>0</v>
      </c>
      <c r="F14" s="721">
        <f t="shared" si="1"/>
        <v>0</v>
      </c>
      <c r="G14" s="721">
        <f t="shared" si="1"/>
        <v>0</v>
      </c>
      <c r="H14" s="722">
        <f t="shared" si="1"/>
        <v>0</v>
      </c>
      <c r="I14" s="722">
        <f t="shared" si="1"/>
        <v>0</v>
      </c>
    </row>
    <row r="15" spans="1:9" x14ac:dyDescent="0.25">
      <c r="A15" s="163" t="s">
        <v>218</v>
      </c>
      <c r="B15" s="172">
        <f>+B16+B20</f>
        <v>0</v>
      </c>
      <c r="C15" s="172">
        <f t="shared" ref="C15:I15" si="2">+C16+C20</f>
        <v>0</v>
      </c>
      <c r="D15" s="721">
        <f t="shared" si="2"/>
        <v>0</v>
      </c>
      <c r="E15" s="721">
        <f t="shared" si="2"/>
        <v>0</v>
      </c>
      <c r="F15" s="721">
        <f t="shared" si="2"/>
        <v>0</v>
      </c>
      <c r="G15" s="721">
        <f t="shared" si="2"/>
        <v>0</v>
      </c>
      <c r="H15" s="722">
        <f t="shared" si="2"/>
        <v>0</v>
      </c>
      <c r="I15" s="722">
        <f t="shared" si="2"/>
        <v>0</v>
      </c>
    </row>
    <row r="16" spans="1:9" x14ac:dyDescent="0.25">
      <c r="A16" s="163" t="s">
        <v>219</v>
      </c>
      <c r="B16" s="172">
        <f>SUM(B17:B19)</f>
        <v>0</v>
      </c>
      <c r="C16" s="172">
        <f t="shared" ref="C16:I16" si="3">SUM(C17:C19)</f>
        <v>0</v>
      </c>
      <c r="D16" s="721">
        <f t="shared" si="3"/>
        <v>0</v>
      </c>
      <c r="E16" s="721">
        <f t="shared" si="3"/>
        <v>0</v>
      </c>
      <c r="F16" s="721">
        <f t="shared" si="3"/>
        <v>0</v>
      </c>
      <c r="G16" s="721">
        <f t="shared" si="3"/>
        <v>0</v>
      </c>
      <c r="H16" s="722">
        <f t="shared" si="3"/>
        <v>0</v>
      </c>
      <c r="I16" s="722">
        <f t="shared" si="3"/>
        <v>0</v>
      </c>
    </row>
    <row r="17" spans="1:9" x14ac:dyDescent="0.25">
      <c r="A17" s="163" t="s">
        <v>220</v>
      </c>
      <c r="B17" s="174"/>
      <c r="C17" s="174"/>
      <c r="D17" s="757"/>
      <c r="E17" s="757"/>
      <c r="F17" s="757"/>
      <c r="G17" s="757"/>
      <c r="H17" s="758"/>
      <c r="I17" s="758"/>
    </row>
    <row r="18" spans="1:9" x14ac:dyDescent="0.25">
      <c r="A18" s="163" t="s">
        <v>221</v>
      </c>
      <c r="B18" s="174"/>
      <c r="C18" s="174"/>
      <c r="D18" s="757"/>
      <c r="E18" s="757"/>
      <c r="F18" s="757"/>
      <c r="G18" s="757"/>
      <c r="H18" s="758"/>
      <c r="I18" s="758"/>
    </row>
    <row r="19" spans="1:9" x14ac:dyDescent="0.25">
      <c r="A19" s="163" t="s">
        <v>222</v>
      </c>
      <c r="B19" s="174"/>
      <c r="C19" s="174"/>
      <c r="D19" s="757"/>
      <c r="E19" s="757"/>
      <c r="F19" s="757"/>
      <c r="G19" s="757"/>
      <c r="H19" s="758"/>
      <c r="I19" s="758"/>
    </row>
    <row r="20" spans="1:9" x14ac:dyDescent="0.25">
      <c r="A20" s="163" t="s">
        <v>223</v>
      </c>
      <c r="B20" s="172">
        <f>SUM(B21:B23)</f>
        <v>0</v>
      </c>
      <c r="C20" s="172">
        <f t="shared" ref="C20:I20" si="4">SUM(C21:C23)</f>
        <v>0</v>
      </c>
      <c r="D20" s="721">
        <f t="shared" si="4"/>
        <v>0</v>
      </c>
      <c r="E20" s="721">
        <f t="shared" si="4"/>
        <v>0</v>
      </c>
      <c r="F20" s="721">
        <f t="shared" si="4"/>
        <v>0</v>
      </c>
      <c r="G20" s="721">
        <f t="shared" si="4"/>
        <v>0</v>
      </c>
      <c r="H20" s="722">
        <f t="shared" si="4"/>
        <v>0</v>
      </c>
      <c r="I20" s="722">
        <f t="shared" si="4"/>
        <v>0</v>
      </c>
    </row>
    <row r="21" spans="1:9" x14ac:dyDescent="0.25">
      <c r="A21" s="163" t="s">
        <v>224</v>
      </c>
      <c r="B21" s="174"/>
      <c r="C21" s="174"/>
      <c r="D21" s="757"/>
      <c r="E21" s="757"/>
      <c r="F21" s="757"/>
      <c r="G21" s="757"/>
      <c r="H21" s="758"/>
      <c r="I21" s="758"/>
    </row>
    <row r="22" spans="1:9" x14ac:dyDescent="0.25">
      <c r="A22" s="163" t="s">
        <v>225</v>
      </c>
      <c r="B22" s="174"/>
      <c r="C22" s="174"/>
      <c r="D22" s="757"/>
      <c r="E22" s="757"/>
      <c r="F22" s="757"/>
      <c r="G22" s="757"/>
      <c r="H22" s="758"/>
      <c r="I22" s="758"/>
    </row>
    <row r="23" spans="1:9" x14ac:dyDescent="0.25">
      <c r="A23" s="163" t="s">
        <v>226</v>
      </c>
      <c r="B23" s="174"/>
      <c r="C23" s="174"/>
      <c r="D23" s="757"/>
      <c r="E23" s="757"/>
      <c r="F23" s="757"/>
      <c r="G23" s="757"/>
      <c r="H23" s="758"/>
      <c r="I23" s="758"/>
    </row>
    <row r="24" spans="1:9" x14ac:dyDescent="0.25">
      <c r="A24" s="163" t="s">
        <v>227</v>
      </c>
      <c r="B24" s="174"/>
      <c r="C24" s="174"/>
      <c r="D24" s="757"/>
      <c r="E24" s="757"/>
      <c r="F24" s="757"/>
      <c r="G24" s="757"/>
      <c r="H24" s="758"/>
      <c r="I24" s="758"/>
    </row>
    <row r="25" spans="1:9" x14ac:dyDescent="0.25">
      <c r="A25" s="163" t="s">
        <v>228</v>
      </c>
      <c r="B25" s="172">
        <f>SUM(B26:B28)</f>
        <v>0</v>
      </c>
      <c r="C25" s="172">
        <f t="shared" ref="C25:I25" si="5">SUM(C26:C28)</f>
        <v>0</v>
      </c>
      <c r="D25" s="721">
        <f t="shared" si="5"/>
        <v>0</v>
      </c>
      <c r="E25" s="721">
        <f t="shared" si="5"/>
        <v>0</v>
      </c>
      <c r="F25" s="721">
        <f t="shared" si="5"/>
        <v>0</v>
      </c>
      <c r="G25" s="721">
        <f t="shared" si="5"/>
        <v>0</v>
      </c>
      <c r="H25" s="722">
        <f t="shared" si="5"/>
        <v>0</v>
      </c>
      <c r="I25" s="722">
        <f t="shared" si="5"/>
        <v>0</v>
      </c>
    </row>
    <row r="26" spans="1:9" x14ac:dyDescent="0.25">
      <c r="A26" s="163" t="s">
        <v>50</v>
      </c>
      <c r="B26" s="174"/>
      <c r="C26" s="174"/>
      <c r="D26" s="757"/>
      <c r="E26" s="757"/>
      <c r="F26" s="757"/>
      <c r="G26" s="757"/>
      <c r="H26" s="758"/>
      <c r="I26" s="758"/>
    </row>
    <row r="27" spans="1:9" x14ac:dyDescent="0.25">
      <c r="A27" s="163" t="s">
        <v>51</v>
      </c>
      <c r="B27" s="174"/>
      <c r="C27" s="174"/>
      <c r="D27" s="757"/>
      <c r="E27" s="757"/>
      <c r="F27" s="757"/>
      <c r="G27" s="757"/>
      <c r="H27" s="758"/>
      <c r="I27" s="758"/>
    </row>
    <row r="28" spans="1:9" x14ac:dyDescent="0.25">
      <c r="A28" s="163" t="s">
        <v>56</v>
      </c>
      <c r="B28" s="174"/>
      <c r="C28" s="174"/>
      <c r="D28" s="757"/>
      <c r="E28" s="757"/>
      <c r="F28" s="757"/>
      <c r="G28" s="757"/>
      <c r="H28" s="758"/>
      <c r="I28" s="758"/>
    </row>
    <row r="29" spans="1:9" x14ac:dyDescent="0.25">
      <c r="A29" s="163" t="s">
        <v>229</v>
      </c>
      <c r="B29" s="174"/>
      <c r="C29" s="174"/>
      <c r="D29" s="757"/>
      <c r="E29" s="757"/>
      <c r="F29" s="757"/>
      <c r="G29" s="757"/>
      <c r="H29" s="758"/>
      <c r="I29" s="758"/>
    </row>
    <row r="30" spans="1:9" x14ac:dyDescent="0.25">
      <c r="A30" s="163" t="s">
        <v>230</v>
      </c>
      <c r="B30" s="172">
        <f>SUM(B31:B32)</f>
        <v>0</v>
      </c>
      <c r="C30" s="172">
        <f t="shared" ref="C30:I30" si="6">SUM(C31:C32)</f>
        <v>0</v>
      </c>
      <c r="D30" s="721">
        <f t="shared" si="6"/>
        <v>0</v>
      </c>
      <c r="E30" s="721">
        <f t="shared" si="6"/>
        <v>0</v>
      </c>
      <c r="F30" s="721">
        <f t="shared" si="6"/>
        <v>0</v>
      </c>
      <c r="G30" s="721">
        <f t="shared" si="6"/>
        <v>0</v>
      </c>
      <c r="H30" s="722">
        <f t="shared" si="6"/>
        <v>0</v>
      </c>
      <c r="I30" s="722">
        <f t="shared" si="6"/>
        <v>0</v>
      </c>
    </row>
    <row r="31" spans="1:9" x14ac:dyDescent="0.25">
      <c r="A31" s="163" t="s">
        <v>231</v>
      </c>
      <c r="B31" s="174"/>
      <c r="C31" s="174"/>
      <c r="D31" s="757"/>
      <c r="E31" s="757"/>
      <c r="F31" s="757"/>
      <c r="G31" s="757"/>
      <c r="H31" s="758"/>
      <c r="I31" s="758"/>
    </row>
    <row r="32" spans="1:9" x14ac:dyDescent="0.25">
      <c r="A32" s="163" t="s">
        <v>232</v>
      </c>
      <c r="B32" s="174"/>
      <c r="C32" s="174"/>
      <c r="D32" s="757"/>
      <c r="E32" s="757"/>
      <c r="F32" s="757"/>
      <c r="G32" s="757"/>
      <c r="H32" s="758"/>
      <c r="I32" s="758"/>
    </row>
    <row r="33" spans="1:9" x14ac:dyDescent="0.25">
      <c r="A33" s="163" t="s">
        <v>80</v>
      </c>
      <c r="B33" s="172">
        <f>SUM(B34:B36)</f>
        <v>0</v>
      </c>
      <c r="C33" s="172">
        <f t="shared" ref="C33:I33" si="7">SUM(C34:C36)</f>
        <v>0</v>
      </c>
      <c r="D33" s="721">
        <f t="shared" si="7"/>
        <v>0</v>
      </c>
      <c r="E33" s="721">
        <f t="shared" si="7"/>
        <v>0</v>
      </c>
      <c r="F33" s="721">
        <f t="shared" si="7"/>
        <v>0</v>
      </c>
      <c r="G33" s="721">
        <f t="shared" si="7"/>
        <v>0</v>
      </c>
      <c r="H33" s="722">
        <f t="shared" si="7"/>
        <v>0</v>
      </c>
      <c r="I33" s="722">
        <f t="shared" si="7"/>
        <v>0</v>
      </c>
    </row>
    <row r="34" spans="1:9" x14ac:dyDescent="0.25">
      <c r="A34" s="163" t="s">
        <v>233</v>
      </c>
      <c r="B34" s="174"/>
      <c r="C34" s="174"/>
      <c r="D34" s="757"/>
      <c r="E34" s="757"/>
      <c r="F34" s="757"/>
      <c r="G34" s="757"/>
      <c r="H34" s="758"/>
      <c r="I34" s="758"/>
    </row>
    <row r="35" spans="1:9" x14ac:dyDescent="0.25">
      <c r="A35" s="163" t="s">
        <v>234</v>
      </c>
      <c r="B35" s="174"/>
      <c r="C35" s="174"/>
      <c r="D35" s="757"/>
      <c r="E35" s="757"/>
      <c r="F35" s="757"/>
      <c r="G35" s="757"/>
      <c r="H35" s="758"/>
      <c r="I35" s="758"/>
    </row>
    <row r="36" spans="1:9" x14ac:dyDescent="0.25">
      <c r="A36" s="163" t="s">
        <v>235</v>
      </c>
      <c r="B36" s="174"/>
      <c r="C36" s="174"/>
      <c r="D36" s="757"/>
      <c r="E36" s="757"/>
      <c r="F36" s="757"/>
      <c r="G36" s="757"/>
      <c r="H36" s="758"/>
      <c r="I36" s="758"/>
    </row>
    <row r="37" spans="1:9" x14ac:dyDescent="0.25">
      <c r="A37" s="163" t="s">
        <v>236</v>
      </c>
      <c r="B37" s="174"/>
      <c r="C37" s="174"/>
      <c r="D37" s="757"/>
      <c r="E37" s="757"/>
      <c r="F37" s="757"/>
      <c r="G37" s="757"/>
      <c r="H37" s="758"/>
      <c r="I37" s="758"/>
    </row>
    <row r="38" spans="1:9" x14ac:dyDescent="0.25">
      <c r="A38" s="175" t="s">
        <v>237</v>
      </c>
      <c r="B38" s="176"/>
      <c r="C38" s="176"/>
      <c r="D38" s="757"/>
      <c r="E38" s="757"/>
      <c r="F38" s="757"/>
      <c r="G38" s="757"/>
      <c r="H38" s="758"/>
      <c r="I38" s="758"/>
    </row>
    <row r="39" spans="1:9" x14ac:dyDescent="0.25">
      <c r="A39" s="177" t="s">
        <v>238</v>
      </c>
      <c r="B39" s="178">
        <f>+B13+B38</f>
        <v>0</v>
      </c>
      <c r="C39" s="178">
        <f t="shared" ref="C39:I39" si="8">+C13+C38</f>
        <v>0</v>
      </c>
      <c r="D39" s="749">
        <f t="shared" si="8"/>
        <v>0</v>
      </c>
      <c r="E39" s="749">
        <f t="shared" si="8"/>
        <v>0</v>
      </c>
      <c r="F39" s="749">
        <f t="shared" si="8"/>
        <v>0</v>
      </c>
      <c r="G39" s="749">
        <f t="shared" si="8"/>
        <v>0</v>
      </c>
      <c r="H39" s="750">
        <f t="shared" si="8"/>
        <v>0</v>
      </c>
      <c r="I39" s="750">
        <f t="shared" si="8"/>
        <v>0</v>
      </c>
    </row>
    <row r="40" spans="1:9" ht="5.0999999999999996" customHeight="1" x14ac:dyDescent="0.25">
      <c r="A40" s="160"/>
      <c r="B40" s="180"/>
      <c r="C40" s="180"/>
      <c r="D40" s="180"/>
      <c r="E40" s="180"/>
      <c r="F40" s="180"/>
      <c r="G40" s="180"/>
      <c r="H40" s="181"/>
      <c r="I40" s="181"/>
    </row>
    <row r="41" spans="1:9" ht="15" customHeight="1" x14ac:dyDescent="0.25">
      <c r="A41" s="182"/>
      <c r="B41" s="166" t="s">
        <v>107</v>
      </c>
      <c r="C41" s="183" t="s">
        <v>107</v>
      </c>
      <c r="D41" s="712" t="s">
        <v>110</v>
      </c>
      <c r="E41" s="712"/>
      <c r="F41" s="712"/>
      <c r="G41" s="712"/>
      <c r="H41" s="712"/>
      <c r="I41" s="712"/>
    </row>
    <row r="42" spans="1:9" x14ac:dyDescent="0.25">
      <c r="A42" s="184" t="s">
        <v>111</v>
      </c>
      <c r="B42" s="168" t="s">
        <v>28</v>
      </c>
      <c r="C42" s="168" t="s">
        <v>29</v>
      </c>
      <c r="D42" s="713" t="s">
        <v>30</v>
      </c>
      <c r="E42" s="713"/>
      <c r="F42" s="713" t="s">
        <v>214</v>
      </c>
      <c r="G42" s="713"/>
      <c r="H42" s="714" t="s">
        <v>214</v>
      </c>
      <c r="I42" s="714"/>
    </row>
    <row r="43" spans="1:9" x14ac:dyDescent="0.25">
      <c r="A43" s="185"/>
      <c r="B43" s="186"/>
      <c r="C43" s="186"/>
      <c r="D43" s="187"/>
      <c r="E43" s="188"/>
      <c r="F43" s="753" t="s">
        <v>215</v>
      </c>
      <c r="G43" s="753"/>
      <c r="H43" s="754" t="s">
        <v>216</v>
      </c>
      <c r="I43" s="754"/>
    </row>
    <row r="44" spans="1:9" x14ac:dyDescent="0.25">
      <c r="A44" s="189" t="s">
        <v>239</v>
      </c>
      <c r="B44" s="173">
        <f>+B45+B48</f>
        <v>0</v>
      </c>
      <c r="C44" s="173">
        <f t="shared" ref="C44:I44" si="9">+C45+C48</f>
        <v>0</v>
      </c>
      <c r="D44" s="755">
        <f t="shared" si="9"/>
        <v>0</v>
      </c>
      <c r="E44" s="755">
        <f t="shared" si="9"/>
        <v>0</v>
      </c>
      <c r="F44" s="755">
        <f t="shared" si="9"/>
        <v>0</v>
      </c>
      <c r="G44" s="755">
        <f t="shared" si="9"/>
        <v>0</v>
      </c>
      <c r="H44" s="756">
        <f t="shared" si="9"/>
        <v>0</v>
      </c>
      <c r="I44" s="756">
        <f t="shared" si="9"/>
        <v>0</v>
      </c>
    </row>
    <row r="45" spans="1:9" x14ac:dyDescent="0.25">
      <c r="A45" s="163" t="s">
        <v>153</v>
      </c>
      <c r="B45" s="173">
        <f>SUM(B46:B47)</f>
        <v>0</v>
      </c>
      <c r="C45" s="173">
        <f t="shared" ref="C45:I45" si="10">SUM(C46:C47)</f>
        <v>0</v>
      </c>
      <c r="D45" s="721">
        <f t="shared" si="10"/>
        <v>0</v>
      </c>
      <c r="E45" s="721">
        <f t="shared" si="10"/>
        <v>0</v>
      </c>
      <c r="F45" s="721">
        <f t="shared" si="10"/>
        <v>0</v>
      </c>
      <c r="G45" s="721">
        <f t="shared" si="10"/>
        <v>0</v>
      </c>
      <c r="H45" s="722">
        <f t="shared" si="10"/>
        <v>0</v>
      </c>
      <c r="I45" s="722">
        <f t="shared" si="10"/>
        <v>0</v>
      </c>
    </row>
    <row r="46" spans="1:9" x14ac:dyDescent="0.25">
      <c r="A46" s="162" t="s">
        <v>240</v>
      </c>
      <c r="B46" s="190"/>
      <c r="C46" s="190"/>
      <c r="D46" s="751"/>
      <c r="E46" s="751"/>
      <c r="F46" s="751"/>
      <c r="G46" s="751"/>
      <c r="H46" s="752"/>
      <c r="I46" s="752"/>
    </row>
    <row r="47" spans="1:9" x14ac:dyDescent="0.25">
      <c r="A47" s="162" t="s">
        <v>241</v>
      </c>
      <c r="B47" s="190"/>
      <c r="C47" s="190"/>
      <c r="D47" s="751"/>
      <c r="E47" s="751"/>
      <c r="F47" s="751"/>
      <c r="G47" s="751"/>
      <c r="H47" s="752"/>
      <c r="I47" s="752"/>
    </row>
    <row r="48" spans="1:9" x14ac:dyDescent="0.25">
      <c r="A48" s="162" t="s">
        <v>242</v>
      </c>
      <c r="B48" s="173">
        <f>+B49+B53+B57</f>
        <v>0</v>
      </c>
      <c r="C48" s="173">
        <f t="shared" ref="C48:I48" si="11">+C49+C53+C57</f>
        <v>0</v>
      </c>
      <c r="D48" s="721">
        <f t="shared" si="11"/>
        <v>0</v>
      </c>
      <c r="E48" s="721">
        <f t="shared" si="11"/>
        <v>0</v>
      </c>
      <c r="F48" s="721">
        <f t="shared" si="11"/>
        <v>0</v>
      </c>
      <c r="G48" s="721">
        <f t="shared" si="11"/>
        <v>0</v>
      </c>
      <c r="H48" s="722">
        <f t="shared" si="11"/>
        <v>0</v>
      </c>
      <c r="I48" s="722">
        <f t="shared" si="11"/>
        <v>0</v>
      </c>
    </row>
    <row r="49" spans="1:9" x14ac:dyDescent="0.25">
      <c r="A49" s="162" t="s">
        <v>243</v>
      </c>
      <c r="B49" s="172">
        <f>SUM(B50:B52)</f>
        <v>0</v>
      </c>
      <c r="C49" s="173">
        <f t="shared" ref="C49:I49" si="12">SUM(C50:C52)</f>
        <v>0</v>
      </c>
      <c r="D49" s="721">
        <f t="shared" si="12"/>
        <v>0</v>
      </c>
      <c r="E49" s="721">
        <f t="shared" si="12"/>
        <v>0</v>
      </c>
      <c r="F49" s="721">
        <f t="shared" si="12"/>
        <v>0</v>
      </c>
      <c r="G49" s="721">
        <f t="shared" si="12"/>
        <v>0</v>
      </c>
      <c r="H49" s="722">
        <f t="shared" si="12"/>
        <v>0</v>
      </c>
      <c r="I49" s="722">
        <f t="shared" si="12"/>
        <v>0</v>
      </c>
    </row>
    <row r="50" spans="1:9" x14ac:dyDescent="0.25">
      <c r="A50" s="162" t="s">
        <v>244</v>
      </c>
      <c r="B50" s="174"/>
      <c r="C50" s="190"/>
      <c r="D50" s="751"/>
      <c r="E50" s="751"/>
      <c r="F50" s="751"/>
      <c r="G50" s="751"/>
      <c r="H50" s="752"/>
      <c r="I50" s="752"/>
    </row>
    <row r="51" spans="1:9" x14ac:dyDescent="0.25">
      <c r="A51" s="162" t="s">
        <v>245</v>
      </c>
      <c r="B51" s="174"/>
      <c r="C51" s="190"/>
      <c r="D51" s="751"/>
      <c r="E51" s="751"/>
      <c r="F51" s="751"/>
      <c r="G51" s="751"/>
      <c r="H51" s="752"/>
      <c r="I51" s="752"/>
    </row>
    <row r="52" spans="1:9" x14ac:dyDescent="0.25">
      <c r="A52" s="162" t="s">
        <v>246</v>
      </c>
      <c r="B52" s="174"/>
      <c r="C52" s="190"/>
      <c r="D52" s="751"/>
      <c r="E52" s="751"/>
      <c r="F52" s="751"/>
      <c r="G52" s="751"/>
      <c r="H52" s="752"/>
      <c r="I52" s="752"/>
    </row>
    <row r="53" spans="1:9" x14ac:dyDescent="0.25">
      <c r="A53" s="162" t="s">
        <v>247</v>
      </c>
      <c r="B53" s="172">
        <f>SUM(B54:B56)</f>
        <v>0</v>
      </c>
      <c r="C53" s="173">
        <f t="shared" ref="C53:I53" si="13">SUM(C54:C56)</f>
        <v>0</v>
      </c>
      <c r="D53" s="721">
        <f t="shared" si="13"/>
        <v>0</v>
      </c>
      <c r="E53" s="721">
        <f t="shared" si="13"/>
        <v>0</v>
      </c>
      <c r="F53" s="721">
        <f t="shared" si="13"/>
        <v>0</v>
      </c>
      <c r="G53" s="721">
        <f t="shared" si="13"/>
        <v>0</v>
      </c>
      <c r="H53" s="722">
        <f t="shared" si="13"/>
        <v>0</v>
      </c>
      <c r="I53" s="722">
        <f t="shared" si="13"/>
        <v>0</v>
      </c>
    </row>
    <row r="54" spans="1:9" x14ac:dyDescent="0.25">
      <c r="A54" s="162" t="s">
        <v>248</v>
      </c>
      <c r="B54" s="190"/>
      <c r="C54" s="190"/>
      <c r="D54" s="751"/>
      <c r="E54" s="751"/>
      <c r="F54" s="751"/>
      <c r="G54" s="751"/>
      <c r="H54" s="752"/>
      <c r="I54" s="752"/>
    </row>
    <row r="55" spans="1:9" x14ac:dyDescent="0.25">
      <c r="A55" s="162" t="s">
        <v>245</v>
      </c>
      <c r="B55" s="190"/>
      <c r="C55" s="190"/>
      <c r="D55" s="751"/>
      <c r="E55" s="751"/>
      <c r="F55" s="751"/>
      <c r="G55" s="751"/>
      <c r="H55" s="752"/>
      <c r="I55" s="752"/>
    </row>
    <row r="56" spans="1:9" x14ac:dyDescent="0.25">
      <c r="A56" s="162" t="s">
        <v>246</v>
      </c>
      <c r="B56" s="190"/>
      <c r="C56" s="190"/>
      <c r="D56" s="751"/>
      <c r="E56" s="751"/>
      <c r="F56" s="751"/>
      <c r="G56" s="751"/>
      <c r="H56" s="752"/>
      <c r="I56" s="752"/>
    </row>
    <row r="57" spans="1:9" x14ac:dyDescent="0.25">
      <c r="A57" s="162" t="s">
        <v>249</v>
      </c>
      <c r="B57" s="173">
        <f>SUM(B58:B59)</f>
        <v>0</v>
      </c>
      <c r="C57" s="173">
        <f t="shared" ref="C57:I57" si="14">SUM(C58:C59)</f>
        <v>0</v>
      </c>
      <c r="D57" s="721">
        <f t="shared" si="14"/>
        <v>0</v>
      </c>
      <c r="E57" s="721">
        <f t="shared" si="14"/>
        <v>0</v>
      </c>
      <c r="F57" s="721">
        <f t="shared" si="14"/>
        <v>0</v>
      </c>
      <c r="G57" s="721">
        <f t="shared" si="14"/>
        <v>0</v>
      </c>
      <c r="H57" s="722">
        <f t="shared" si="14"/>
        <v>0</v>
      </c>
      <c r="I57" s="722">
        <f t="shared" si="14"/>
        <v>0</v>
      </c>
    </row>
    <row r="58" spans="1:9" x14ac:dyDescent="0.25">
      <c r="A58" s="162" t="s">
        <v>250</v>
      </c>
      <c r="B58" s="190"/>
      <c r="C58" s="190"/>
      <c r="D58" s="751"/>
      <c r="E58" s="751"/>
      <c r="F58" s="751"/>
      <c r="G58" s="751"/>
      <c r="H58" s="752"/>
      <c r="I58" s="752"/>
    </row>
    <row r="59" spans="1:9" x14ac:dyDescent="0.25">
      <c r="A59" s="162" t="s">
        <v>251</v>
      </c>
      <c r="B59" s="190"/>
      <c r="C59" s="190"/>
      <c r="D59" s="751"/>
      <c r="E59" s="751"/>
      <c r="F59" s="751"/>
      <c r="G59" s="751"/>
      <c r="H59" s="752"/>
      <c r="I59" s="752"/>
    </row>
    <row r="60" spans="1:9" x14ac:dyDescent="0.25">
      <c r="A60" s="191" t="s">
        <v>252</v>
      </c>
      <c r="B60" s="192"/>
      <c r="C60" s="192"/>
      <c r="D60" s="751"/>
      <c r="E60" s="751"/>
      <c r="F60" s="751"/>
      <c r="G60" s="751"/>
      <c r="H60" s="752"/>
      <c r="I60" s="752"/>
    </row>
    <row r="61" spans="1:9" x14ac:dyDescent="0.25">
      <c r="A61" s="193" t="s">
        <v>253</v>
      </c>
      <c r="B61" s="179">
        <f>+B44+B60</f>
        <v>0</v>
      </c>
      <c r="C61" s="179">
        <f t="shared" ref="C61:I61" si="15">+C44+C60</f>
        <v>0</v>
      </c>
      <c r="D61" s="749">
        <f t="shared" si="15"/>
        <v>0</v>
      </c>
      <c r="E61" s="749">
        <f t="shared" si="15"/>
        <v>0</v>
      </c>
      <c r="F61" s="749">
        <f t="shared" si="15"/>
        <v>0</v>
      </c>
      <c r="G61" s="749">
        <f t="shared" si="15"/>
        <v>0</v>
      </c>
      <c r="H61" s="750">
        <f t="shared" si="15"/>
        <v>0</v>
      </c>
      <c r="I61" s="750">
        <f t="shared" si="15"/>
        <v>0</v>
      </c>
    </row>
    <row r="62" spans="1:9" ht="2.4500000000000002" customHeight="1" x14ac:dyDescent="0.25">
      <c r="A62" s="194"/>
      <c r="B62" s="195"/>
      <c r="C62" s="195"/>
      <c r="D62" s="748"/>
      <c r="E62" s="748"/>
      <c r="F62" s="748"/>
      <c r="G62" s="748"/>
      <c r="H62" s="748"/>
      <c r="I62" s="748"/>
    </row>
    <row r="63" spans="1:9" x14ac:dyDescent="0.25">
      <c r="A63" s="196" t="s">
        <v>254</v>
      </c>
      <c r="B63" s="178">
        <f>+B39-B61</f>
        <v>0</v>
      </c>
      <c r="C63" s="178">
        <f t="shared" ref="C63:I63" si="16">+C39-C61</f>
        <v>0</v>
      </c>
      <c r="D63" s="749">
        <f t="shared" si="16"/>
        <v>0</v>
      </c>
      <c r="E63" s="749">
        <f t="shared" si="16"/>
        <v>0</v>
      </c>
      <c r="F63" s="749">
        <f t="shared" si="16"/>
        <v>0</v>
      </c>
      <c r="G63" s="749">
        <f t="shared" si="16"/>
        <v>0</v>
      </c>
      <c r="H63" s="750">
        <f t="shared" si="16"/>
        <v>0</v>
      </c>
      <c r="I63" s="750">
        <f t="shared" si="16"/>
        <v>0</v>
      </c>
    </row>
    <row r="64" spans="1:9" ht="2.4500000000000002" customHeight="1" x14ac:dyDescent="0.25">
      <c r="A64" s="171"/>
      <c r="B64" s="197"/>
      <c r="C64" s="197"/>
      <c r="D64" s="197"/>
      <c r="E64" s="197"/>
      <c r="F64" s="197"/>
      <c r="G64" s="197"/>
      <c r="H64" s="197"/>
      <c r="I64" s="197"/>
    </row>
    <row r="65" spans="1:9" ht="15" customHeight="1" x14ac:dyDescent="0.25">
      <c r="A65" s="746" t="s">
        <v>255</v>
      </c>
      <c r="B65" s="166" t="s">
        <v>24</v>
      </c>
      <c r="C65" s="166" t="s">
        <v>24</v>
      </c>
      <c r="D65" s="712" t="s">
        <v>25</v>
      </c>
      <c r="E65" s="712"/>
      <c r="F65" s="712"/>
      <c r="G65" s="712"/>
      <c r="H65" s="712"/>
      <c r="I65" s="712"/>
    </row>
    <row r="66" spans="1:9" x14ac:dyDescent="0.25">
      <c r="A66" s="746"/>
      <c r="B66" s="168" t="s">
        <v>28</v>
      </c>
      <c r="C66" s="168" t="s">
        <v>29</v>
      </c>
      <c r="D66" s="713" t="s">
        <v>256</v>
      </c>
      <c r="E66" s="713"/>
      <c r="F66" s="713" t="s">
        <v>214</v>
      </c>
      <c r="G66" s="713"/>
      <c r="H66" s="714" t="s">
        <v>214</v>
      </c>
      <c r="I66" s="714"/>
    </row>
    <row r="67" spans="1:9" x14ac:dyDescent="0.25">
      <c r="A67" s="746"/>
      <c r="B67" s="198"/>
      <c r="C67" s="198"/>
      <c r="D67" s="747" t="s">
        <v>257</v>
      </c>
      <c r="E67" s="747"/>
      <c r="F67" s="715" t="s">
        <v>215</v>
      </c>
      <c r="G67" s="715"/>
      <c r="H67" s="716" t="s">
        <v>216</v>
      </c>
      <c r="I67" s="716"/>
    </row>
    <row r="68" spans="1:9" x14ac:dyDescent="0.25">
      <c r="A68" s="199" t="s">
        <v>258</v>
      </c>
      <c r="B68" s="200">
        <f>+B69+B73</f>
        <v>0</v>
      </c>
      <c r="C68" s="200">
        <f t="shared" ref="C68:I68" si="17">+C69+C73</f>
        <v>0</v>
      </c>
      <c r="D68" s="744">
        <f t="shared" si="17"/>
        <v>0</v>
      </c>
      <c r="E68" s="744">
        <f t="shared" si="17"/>
        <v>0</v>
      </c>
      <c r="F68" s="744">
        <f t="shared" si="17"/>
        <v>0</v>
      </c>
      <c r="G68" s="744">
        <f t="shared" si="17"/>
        <v>0</v>
      </c>
      <c r="H68" s="745">
        <f t="shared" si="17"/>
        <v>0</v>
      </c>
      <c r="I68" s="745">
        <f t="shared" si="17"/>
        <v>0</v>
      </c>
    </row>
    <row r="69" spans="1:9" x14ac:dyDescent="0.25">
      <c r="A69" s="199" t="s">
        <v>259</v>
      </c>
      <c r="B69" s="172">
        <f>SUM(B70:B72)</f>
        <v>0</v>
      </c>
      <c r="C69" s="172">
        <f t="shared" ref="C69:I69" si="18">SUM(C70:C72)</f>
        <v>0</v>
      </c>
      <c r="D69" s="742">
        <f t="shared" si="18"/>
        <v>0</v>
      </c>
      <c r="E69" s="742">
        <f t="shared" si="18"/>
        <v>0</v>
      </c>
      <c r="F69" s="742">
        <f t="shared" si="18"/>
        <v>0</v>
      </c>
      <c r="G69" s="742">
        <f t="shared" si="18"/>
        <v>0</v>
      </c>
      <c r="H69" s="743">
        <f t="shared" si="18"/>
        <v>0</v>
      </c>
      <c r="I69" s="743">
        <f t="shared" si="18"/>
        <v>0</v>
      </c>
    </row>
    <row r="70" spans="1:9" x14ac:dyDescent="0.25">
      <c r="A70" s="199" t="s">
        <v>260</v>
      </c>
      <c r="B70" s="174"/>
      <c r="C70" s="174"/>
      <c r="D70" s="740"/>
      <c r="E70" s="740"/>
      <c r="F70" s="740"/>
      <c r="G70" s="740"/>
      <c r="H70" s="741"/>
      <c r="I70" s="741"/>
    </row>
    <row r="71" spans="1:9" x14ac:dyDescent="0.25">
      <c r="A71" s="199" t="s">
        <v>261</v>
      </c>
      <c r="B71" s="174"/>
      <c r="C71" s="174"/>
      <c r="D71" s="740"/>
      <c r="E71" s="740"/>
      <c r="F71" s="740"/>
      <c r="G71" s="740"/>
      <c r="H71" s="741"/>
      <c r="I71" s="741"/>
    </row>
    <row r="72" spans="1:9" x14ac:dyDescent="0.25">
      <c r="A72" s="199" t="s">
        <v>262</v>
      </c>
      <c r="B72" s="174"/>
      <c r="C72" s="174"/>
      <c r="D72" s="740"/>
      <c r="E72" s="740"/>
      <c r="F72" s="740"/>
      <c r="G72" s="740"/>
      <c r="H72" s="741"/>
      <c r="I72" s="741"/>
    </row>
    <row r="73" spans="1:9" x14ac:dyDescent="0.25">
      <c r="A73" s="199" t="s">
        <v>263</v>
      </c>
      <c r="B73" s="172">
        <f>SUM(B74:B76)</f>
        <v>0</v>
      </c>
      <c r="C73" s="172">
        <f t="shared" ref="C73:I73" si="19">SUM(C74:C76)</f>
        <v>0</v>
      </c>
      <c r="D73" s="742">
        <f t="shared" si="19"/>
        <v>0</v>
      </c>
      <c r="E73" s="742">
        <f t="shared" si="19"/>
        <v>0</v>
      </c>
      <c r="F73" s="742">
        <f t="shared" si="19"/>
        <v>0</v>
      </c>
      <c r="G73" s="742">
        <f t="shared" si="19"/>
        <v>0</v>
      </c>
      <c r="H73" s="743">
        <f t="shared" si="19"/>
        <v>0</v>
      </c>
      <c r="I73" s="743">
        <f t="shared" si="19"/>
        <v>0</v>
      </c>
    </row>
    <row r="74" spans="1:9" x14ac:dyDescent="0.25">
      <c r="A74" s="199" t="s">
        <v>264</v>
      </c>
      <c r="B74" s="174"/>
      <c r="C74" s="174"/>
      <c r="D74" s="740"/>
      <c r="E74" s="740"/>
      <c r="F74" s="740"/>
      <c r="G74" s="740"/>
      <c r="H74" s="741"/>
      <c r="I74" s="741"/>
    </row>
    <row r="75" spans="1:9" x14ac:dyDescent="0.25">
      <c r="A75" s="199" t="s">
        <v>265</v>
      </c>
      <c r="B75" s="174"/>
      <c r="C75" s="174"/>
      <c r="D75" s="740"/>
      <c r="E75" s="740"/>
      <c r="F75" s="740"/>
      <c r="G75" s="740"/>
      <c r="H75" s="741"/>
      <c r="I75" s="741"/>
    </row>
    <row r="76" spans="1:9" x14ac:dyDescent="0.25">
      <c r="A76" s="201" t="s">
        <v>262</v>
      </c>
      <c r="B76" s="176"/>
      <c r="C76" s="176"/>
      <c r="D76" s="734"/>
      <c r="E76" s="734"/>
      <c r="F76" s="734"/>
      <c r="G76" s="734"/>
      <c r="H76" s="735"/>
      <c r="I76" s="735"/>
    </row>
    <row r="77" spans="1:9" ht="2.4500000000000002" customHeight="1" x14ac:dyDescent="0.25">
      <c r="A77" s="171"/>
      <c r="B77" s="197"/>
      <c r="C77" s="197"/>
      <c r="D77" s="197"/>
      <c r="E77" s="197"/>
      <c r="F77" s="197"/>
      <c r="G77" s="197"/>
      <c r="H77" s="197"/>
      <c r="I77" s="197"/>
    </row>
    <row r="78" spans="1:9" x14ac:dyDescent="0.25">
      <c r="A78" s="736" t="s">
        <v>266</v>
      </c>
      <c r="B78" s="736"/>
      <c r="C78" s="736"/>
      <c r="D78" s="737" t="s">
        <v>267</v>
      </c>
      <c r="E78" s="737"/>
      <c r="F78" s="737"/>
      <c r="G78" s="737"/>
      <c r="H78" s="737"/>
      <c r="I78" s="737"/>
    </row>
    <row r="79" spans="1:9" x14ac:dyDescent="0.25">
      <c r="A79" s="738" t="s">
        <v>268</v>
      </c>
      <c r="B79" s="738"/>
      <c r="C79" s="738"/>
      <c r="D79" s="739"/>
      <c r="E79" s="739"/>
      <c r="F79" s="739"/>
      <c r="G79" s="739"/>
      <c r="H79" s="739"/>
      <c r="I79" s="739"/>
    </row>
    <row r="80" spans="1:9" ht="2.4500000000000002" customHeight="1" x14ac:dyDescent="0.25">
      <c r="A80" s="171"/>
      <c r="B80" s="197"/>
      <c r="C80" s="197"/>
      <c r="D80" s="197"/>
      <c r="E80" s="197"/>
      <c r="F80" s="197"/>
      <c r="G80" s="197"/>
      <c r="H80" s="197"/>
      <c r="I80" s="197"/>
    </row>
    <row r="81" spans="1:9" ht="15" customHeight="1" x14ac:dyDescent="0.25">
      <c r="A81" s="727" t="s">
        <v>269</v>
      </c>
      <c r="B81" s="728" t="s">
        <v>270</v>
      </c>
      <c r="C81" s="728"/>
      <c r="D81" s="729" t="s">
        <v>271</v>
      </c>
      <c r="E81" s="729"/>
      <c r="F81" s="729"/>
      <c r="G81" s="729"/>
      <c r="H81" s="729"/>
      <c r="I81" s="729"/>
    </row>
    <row r="82" spans="1:9" ht="15" customHeight="1" x14ac:dyDescent="0.25">
      <c r="A82" s="727"/>
      <c r="B82" s="728"/>
      <c r="C82" s="728"/>
      <c r="D82" s="730" t="s">
        <v>215</v>
      </c>
      <c r="E82" s="730"/>
      <c r="F82" s="730"/>
      <c r="G82" s="731" t="s">
        <v>216</v>
      </c>
      <c r="H82" s="731"/>
      <c r="I82" s="731"/>
    </row>
    <row r="83" spans="1:9" x14ac:dyDescent="0.25">
      <c r="A83" s="199" t="s">
        <v>272</v>
      </c>
      <c r="B83" s="732"/>
      <c r="C83" s="732"/>
      <c r="D83" s="732"/>
      <c r="E83" s="732"/>
      <c r="F83" s="732"/>
      <c r="G83" s="733"/>
      <c r="H83" s="733"/>
      <c r="I83" s="733"/>
    </row>
    <row r="84" spans="1:9" x14ac:dyDescent="0.25">
      <c r="A84" s="199" t="s">
        <v>273</v>
      </c>
      <c r="B84" s="725"/>
      <c r="C84" s="725"/>
      <c r="D84" s="725"/>
      <c r="E84" s="725"/>
      <c r="F84" s="725"/>
      <c r="G84" s="726"/>
      <c r="H84" s="726"/>
      <c r="I84" s="726"/>
    </row>
    <row r="85" spans="1:9" x14ac:dyDescent="0.25">
      <c r="A85" s="199" t="s">
        <v>274</v>
      </c>
      <c r="B85" s="725"/>
      <c r="C85" s="725"/>
      <c r="D85" s="725"/>
      <c r="E85" s="725"/>
      <c r="F85" s="725"/>
      <c r="G85" s="726"/>
      <c r="H85" s="726"/>
      <c r="I85" s="726"/>
    </row>
    <row r="86" spans="1:9" x14ac:dyDescent="0.25">
      <c r="A86" s="202" t="s">
        <v>275</v>
      </c>
      <c r="B86" s="723"/>
      <c r="C86" s="723"/>
      <c r="D86" s="723"/>
      <c r="E86" s="723"/>
      <c r="F86" s="723"/>
      <c r="G86" s="724"/>
      <c r="H86" s="724"/>
      <c r="I86" s="724"/>
    </row>
    <row r="87" spans="1:9" ht="5.0999999999999996" customHeight="1" x14ac:dyDescent="0.25">
      <c r="A87" s="171"/>
      <c r="B87" s="203"/>
      <c r="C87" s="203"/>
      <c r="D87" s="175"/>
      <c r="E87" s="175"/>
      <c r="F87" s="175"/>
      <c r="G87" s="175"/>
      <c r="H87" s="175"/>
      <c r="I87" s="175"/>
    </row>
    <row r="88" spans="1:9" ht="15" customHeight="1" x14ac:dyDescent="0.25">
      <c r="A88" s="165"/>
      <c r="B88" s="166" t="s">
        <v>24</v>
      </c>
      <c r="C88" s="166" t="s">
        <v>24</v>
      </c>
      <c r="D88" s="712" t="s">
        <v>25</v>
      </c>
      <c r="E88" s="712"/>
      <c r="F88" s="712"/>
      <c r="G88" s="712"/>
      <c r="H88" s="712"/>
      <c r="I88" s="712"/>
    </row>
    <row r="89" spans="1:9" x14ac:dyDescent="0.25">
      <c r="A89" s="167" t="s">
        <v>276</v>
      </c>
      <c r="B89" s="168" t="s">
        <v>28</v>
      </c>
      <c r="C89" s="168" t="s">
        <v>29</v>
      </c>
      <c r="D89" s="713" t="s">
        <v>30</v>
      </c>
      <c r="E89" s="713"/>
      <c r="F89" s="713" t="s">
        <v>214</v>
      </c>
      <c r="G89" s="713"/>
      <c r="H89" s="714" t="s">
        <v>214</v>
      </c>
      <c r="I89" s="714"/>
    </row>
    <row r="90" spans="1:9" x14ac:dyDescent="0.25">
      <c r="A90" s="169"/>
      <c r="B90" s="170"/>
      <c r="C90" s="170"/>
      <c r="D90" s="204"/>
      <c r="E90" s="205"/>
      <c r="F90" s="715" t="s">
        <v>215</v>
      </c>
      <c r="G90" s="715"/>
      <c r="H90" s="716" t="s">
        <v>216</v>
      </c>
      <c r="I90" s="716"/>
    </row>
    <row r="91" spans="1:9" x14ac:dyDescent="0.25">
      <c r="A91" s="171" t="s">
        <v>277</v>
      </c>
      <c r="B91" s="172">
        <f>+B92+B104+B105+B106</f>
        <v>0</v>
      </c>
      <c r="C91" s="172">
        <f t="shared" ref="C91:I91" si="20">+C92+C104+C105+C106</f>
        <v>0</v>
      </c>
      <c r="D91" s="721">
        <f t="shared" si="20"/>
        <v>0</v>
      </c>
      <c r="E91" s="721">
        <f t="shared" si="20"/>
        <v>0</v>
      </c>
      <c r="F91" s="721">
        <f t="shared" si="20"/>
        <v>0</v>
      </c>
      <c r="G91" s="721">
        <f t="shared" si="20"/>
        <v>0</v>
      </c>
      <c r="H91" s="722">
        <f t="shared" si="20"/>
        <v>0</v>
      </c>
      <c r="I91" s="722">
        <f t="shared" si="20"/>
        <v>0</v>
      </c>
    </row>
    <row r="92" spans="1:9" x14ac:dyDescent="0.25">
      <c r="A92" s="163" t="s">
        <v>192</v>
      </c>
      <c r="B92" s="172">
        <f>+B93+B102+B103</f>
        <v>0</v>
      </c>
      <c r="C92" s="172">
        <f t="shared" ref="C92:I92" si="21">+C93+C102+C103</f>
        <v>0</v>
      </c>
      <c r="D92" s="721">
        <f t="shared" si="21"/>
        <v>0</v>
      </c>
      <c r="E92" s="721">
        <f t="shared" si="21"/>
        <v>0</v>
      </c>
      <c r="F92" s="721">
        <f t="shared" si="21"/>
        <v>0</v>
      </c>
      <c r="G92" s="721">
        <f t="shared" si="21"/>
        <v>0</v>
      </c>
      <c r="H92" s="722">
        <f t="shared" si="21"/>
        <v>0</v>
      </c>
      <c r="I92" s="722">
        <f t="shared" si="21"/>
        <v>0</v>
      </c>
    </row>
    <row r="93" spans="1:9" x14ac:dyDescent="0.25">
      <c r="A93" s="163" t="s">
        <v>278</v>
      </c>
      <c r="B93" s="172">
        <f>+B94+B98</f>
        <v>0</v>
      </c>
      <c r="C93" s="172">
        <f t="shared" ref="C93:I93" si="22">+C94+C98</f>
        <v>0</v>
      </c>
      <c r="D93" s="721">
        <f t="shared" si="22"/>
        <v>0</v>
      </c>
      <c r="E93" s="721">
        <f t="shared" si="22"/>
        <v>0</v>
      </c>
      <c r="F93" s="721">
        <f t="shared" si="22"/>
        <v>0</v>
      </c>
      <c r="G93" s="721">
        <f t="shared" si="22"/>
        <v>0</v>
      </c>
      <c r="H93" s="722">
        <f t="shared" si="22"/>
        <v>0</v>
      </c>
      <c r="I93" s="722">
        <f t="shared" si="22"/>
        <v>0</v>
      </c>
    </row>
    <row r="94" spans="1:9" x14ac:dyDescent="0.25">
      <c r="A94" s="163" t="s">
        <v>219</v>
      </c>
      <c r="B94" s="172">
        <f>SUM(B95:B97)</f>
        <v>0</v>
      </c>
      <c r="C94" s="172">
        <f t="shared" ref="C94:I94" si="23">SUM(C95:C97)</f>
        <v>0</v>
      </c>
      <c r="D94" s="721">
        <f t="shared" si="23"/>
        <v>0</v>
      </c>
      <c r="E94" s="721">
        <f t="shared" si="23"/>
        <v>0</v>
      </c>
      <c r="F94" s="721">
        <f t="shared" si="23"/>
        <v>0</v>
      </c>
      <c r="G94" s="721">
        <f t="shared" si="23"/>
        <v>0</v>
      </c>
      <c r="H94" s="722">
        <f t="shared" si="23"/>
        <v>0</v>
      </c>
      <c r="I94" s="722">
        <f t="shared" si="23"/>
        <v>0</v>
      </c>
    </row>
    <row r="95" spans="1:9" x14ac:dyDescent="0.25">
      <c r="A95" s="163" t="s">
        <v>220</v>
      </c>
      <c r="B95" s="174"/>
      <c r="C95" s="174"/>
      <c r="D95" s="711"/>
      <c r="E95" s="711"/>
      <c r="F95" s="711"/>
      <c r="G95" s="711"/>
      <c r="H95" s="720"/>
      <c r="I95" s="720"/>
    </row>
    <row r="96" spans="1:9" x14ac:dyDescent="0.25">
      <c r="A96" s="163" t="s">
        <v>221</v>
      </c>
      <c r="B96" s="174"/>
      <c r="C96" s="174"/>
      <c r="D96" s="711"/>
      <c r="E96" s="711"/>
      <c r="F96" s="711"/>
      <c r="G96" s="711"/>
      <c r="H96" s="720"/>
      <c r="I96" s="720"/>
    </row>
    <row r="97" spans="1:9" x14ac:dyDescent="0.25">
      <c r="A97" s="163" t="s">
        <v>222</v>
      </c>
      <c r="B97" s="174"/>
      <c r="C97" s="174"/>
      <c r="D97" s="711"/>
      <c r="E97" s="711"/>
      <c r="F97" s="711"/>
      <c r="G97" s="711"/>
      <c r="H97" s="720"/>
      <c r="I97" s="720"/>
    </row>
    <row r="98" spans="1:9" x14ac:dyDescent="0.25">
      <c r="A98" s="163" t="s">
        <v>223</v>
      </c>
      <c r="B98" s="172">
        <f>SUM(B99:B101)</f>
        <v>0</v>
      </c>
      <c r="C98" s="172">
        <f t="shared" ref="C98:I98" si="24">SUM(C99:C101)</f>
        <v>0</v>
      </c>
      <c r="D98" s="721">
        <f t="shared" si="24"/>
        <v>0</v>
      </c>
      <c r="E98" s="721">
        <f t="shared" si="24"/>
        <v>0</v>
      </c>
      <c r="F98" s="721">
        <f t="shared" si="24"/>
        <v>0</v>
      </c>
      <c r="G98" s="721">
        <f t="shared" si="24"/>
        <v>0</v>
      </c>
      <c r="H98" s="722">
        <f t="shared" si="24"/>
        <v>0</v>
      </c>
      <c r="I98" s="722">
        <f t="shared" si="24"/>
        <v>0</v>
      </c>
    </row>
    <row r="99" spans="1:9" x14ac:dyDescent="0.25">
      <c r="A99" s="163" t="s">
        <v>224</v>
      </c>
      <c r="B99" s="174"/>
      <c r="C99" s="174"/>
      <c r="D99" s="711"/>
      <c r="E99" s="711"/>
      <c r="F99" s="711"/>
      <c r="G99" s="711"/>
      <c r="H99" s="720"/>
      <c r="I99" s="720"/>
    </row>
    <row r="100" spans="1:9" x14ac:dyDescent="0.25">
      <c r="A100" s="163" t="s">
        <v>225</v>
      </c>
      <c r="B100" s="174"/>
      <c r="C100" s="174"/>
      <c r="D100" s="711"/>
      <c r="E100" s="711"/>
      <c r="F100" s="711"/>
      <c r="G100" s="711"/>
      <c r="H100" s="720"/>
      <c r="I100" s="720"/>
    </row>
    <row r="101" spans="1:9" x14ac:dyDescent="0.25">
      <c r="A101" s="163" t="s">
        <v>279</v>
      </c>
      <c r="B101" s="174"/>
      <c r="C101" s="174"/>
      <c r="D101" s="711"/>
      <c r="E101" s="711"/>
      <c r="F101" s="711"/>
      <c r="G101" s="711"/>
      <c r="H101" s="720"/>
      <c r="I101" s="720"/>
    </row>
    <row r="102" spans="1:9" x14ac:dyDescent="0.25">
      <c r="A102" s="163" t="s">
        <v>280</v>
      </c>
      <c r="B102" s="174"/>
      <c r="C102" s="174"/>
      <c r="D102" s="711"/>
      <c r="E102" s="711"/>
      <c r="F102" s="711"/>
      <c r="G102" s="711"/>
      <c r="H102" s="720"/>
      <c r="I102" s="720"/>
    </row>
    <row r="103" spans="1:9" x14ac:dyDescent="0.25">
      <c r="A103" s="163" t="s">
        <v>281</v>
      </c>
      <c r="B103" s="174"/>
      <c r="C103" s="174"/>
      <c r="D103" s="711"/>
      <c r="E103" s="711"/>
      <c r="F103" s="711"/>
      <c r="G103" s="711"/>
      <c r="H103" s="720"/>
      <c r="I103" s="720"/>
    </row>
    <row r="104" spans="1:9" x14ac:dyDescent="0.25">
      <c r="A104" s="163" t="s">
        <v>193</v>
      </c>
      <c r="B104" s="174"/>
      <c r="C104" s="174"/>
      <c r="D104" s="711"/>
      <c r="E104" s="711"/>
      <c r="F104" s="711"/>
      <c r="G104" s="711"/>
      <c r="H104" s="720"/>
      <c r="I104" s="720"/>
    </row>
    <row r="105" spans="1:9" x14ac:dyDescent="0.25">
      <c r="A105" s="163" t="s">
        <v>196</v>
      </c>
      <c r="B105" s="174"/>
      <c r="C105" s="174"/>
      <c r="D105" s="711"/>
      <c r="E105" s="711"/>
      <c r="F105" s="711"/>
      <c r="G105" s="711"/>
      <c r="H105" s="720"/>
      <c r="I105" s="720"/>
    </row>
    <row r="106" spans="1:9" x14ac:dyDescent="0.25">
      <c r="A106" s="163" t="s">
        <v>198</v>
      </c>
      <c r="B106" s="174"/>
      <c r="C106" s="174"/>
      <c r="D106" s="711"/>
      <c r="E106" s="711"/>
      <c r="F106" s="711"/>
      <c r="G106" s="711"/>
      <c r="H106" s="720"/>
      <c r="I106" s="720"/>
    </row>
    <row r="107" spans="1:9" x14ac:dyDescent="0.25">
      <c r="A107" s="163" t="s">
        <v>282</v>
      </c>
      <c r="B107" s="172">
        <f>SUM(B108:B110)</f>
        <v>0</v>
      </c>
      <c r="C107" s="172">
        <f t="shared" ref="C107:I107" si="25">SUM(C108:C110)</f>
        <v>0</v>
      </c>
      <c r="D107" s="721">
        <f t="shared" si="25"/>
        <v>0</v>
      </c>
      <c r="E107" s="721">
        <f t="shared" si="25"/>
        <v>0</v>
      </c>
      <c r="F107" s="721">
        <f t="shared" si="25"/>
        <v>0</v>
      </c>
      <c r="G107" s="721">
        <f t="shared" si="25"/>
        <v>0</v>
      </c>
      <c r="H107" s="722">
        <f t="shared" si="25"/>
        <v>0</v>
      </c>
      <c r="I107" s="722">
        <f t="shared" si="25"/>
        <v>0</v>
      </c>
    </row>
    <row r="108" spans="1:9" x14ac:dyDescent="0.25">
      <c r="A108" s="163" t="s">
        <v>283</v>
      </c>
      <c r="B108" s="174"/>
      <c r="C108" s="174"/>
      <c r="D108" s="711"/>
      <c r="E108" s="711"/>
      <c r="F108" s="711"/>
      <c r="G108" s="711"/>
      <c r="H108" s="720"/>
      <c r="I108" s="720"/>
    </row>
    <row r="109" spans="1:9" x14ac:dyDescent="0.25">
      <c r="A109" s="163" t="s">
        <v>284</v>
      </c>
      <c r="B109" s="174"/>
      <c r="C109" s="174"/>
      <c r="D109" s="711"/>
      <c r="E109" s="711"/>
      <c r="F109" s="711"/>
      <c r="G109" s="711"/>
      <c r="H109" s="720"/>
      <c r="I109" s="720"/>
    </row>
    <row r="110" spans="1:9" x14ac:dyDescent="0.25">
      <c r="A110" s="163" t="s">
        <v>285</v>
      </c>
      <c r="B110" s="174"/>
      <c r="C110" s="174"/>
      <c r="D110" s="711"/>
      <c r="E110" s="711"/>
      <c r="F110" s="711"/>
      <c r="G110" s="711"/>
      <c r="H110" s="720"/>
      <c r="I110" s="720"/>
    </row>
    <row r="111" spans="1:9" x14ac:dyDescent="0.25">
      <c r="A111" s="175" t="s">
        <v>286</v>
      </c>
      <c r="B111" s="176"/>
      <c r="C111" s="176"/>
      <c r="D111" s="708"/>
      <c r="E111" s="708"/>
      <c r="F111" s="708"/>
      <c r="G111" s="708"/>
      <c r="H111" s="717"/>
      <c r="I111" s="717"/>
    </row>
    <row r="112" spans="1:9" ht="25.5" x14ac:dyDescent="0.25">
      <c r="A112" s="206" t="s">
        <v>287</v>
      </c>
      <c r="B112" s="207">
        <f>+B91+B107-B111</f>
        <v>0</v>
      </c>
      <c r="C112" s="207">
        <f t="shared" ref="C112:I112" si="26">+C91+C107-C111</f>
        <v>0</v>
      </c>
      <c r="D112" s="718">
        <f t="shared" si="26"/>
        <v>0</v>
      </c>
      <c r="E112" s="718">
        <f t="shared" si="26"/>
        <v>0</v>
      </c>
      <c r="F112" s="718">
        <f t="shared" si="26"/>
        <v>0</v>
      </c>
      <c r="G112" s="718">
        <f t="shared" si="26"/>
        <v>0</v>
      </c>
      <c r="H112" s="719">
        <f t="shared" si="26"/>
        <v>0</v>
      </c>
      <c r="I112" s="719">
        <f t="shared" si="26"/>
        <v>0</v>
      </c>
    </row>
    <row r="113" spans="1:9" ht="5.0999999999999996" customHeight="1" x14ac:dyDescent="0.25">
      <c r="A113" s="171"/>
      <c r="B113" s="208"/>
      <c r="C113" s="208"/>
      <c r="D113" s="209"/>
      <c r="E113" s="209"/>
      <c r="F113" s="209"/>
      <c r="G113" s="209"/>
      <c r="H113" s="209"/>
      <c r="I113" s="209"/>
    </row>
    <row r="114" spans="1:9" ht="15" customHeight="1" x14ac:dyDescent="0.25">
      <c r="A114" s="182"/>
      <c r="B114" s="166" t="s">
        <v>107</v>
      </c>
      <c r="C114" s="183" t="s">
        <v>107</v>
      </c>
      <c r="D114" s="712" t="s">
        <v>110</v>
      </c>
      <c r="E114" s="712"/>
      <c r="F114" s="712"/>
      <c r="G114" s="712"/>
      <c r="H114" s="712"/>
      <c r="I114" s="712"/>
    </row>
    <row r="115" spans="1:9" x14ac:dyDescent="0.25">
      <c r="A115" s="184" t="s">
        <v>288</v>
      </c>
      <c r="B115" s="168" t="s">
        <v>28</v>
      </c>
      <c r="C115" s="168" t="s">
        <v>29</v>
      </c>
      <c r="D115" s="713" t="s">
        <v>30</v>
      </c>
      <c r="E115" s="713"/>
      <c r="F115" s="713" t="s">
        <v>214</v>
      </c>
      <c r="G115" s="713"/>
      <c r="H115" s="714" t="s">
        <v>214</v>
      </c>
      <c r="I115" s="714"/>
    </row>
    <row r="116" spans="1:9" x14ac:dyDescent="0.25">
      <c r="A116" s="185"/>
      <c r="B116" s="186"/>
      <c r="C116" s="186"/>
      <c r="D116" s="210"/>
      <c r="E116" s="211"/>
      <c r="F116" s="715" t="s">
        <v>215</v>
      </c>
      <c r="G116" s="715"/>
      <c r="H116" s="716" t="s">
        <v>216</v>
      </c>
      <c r="I116" s="716"/>
    </row>
    <row r="117" spans="1:9" x14ac:dyDescent="0.25">
      <c r="A117" s="212" t="s">
        <v>289</v>
      </c>
      <c r="B117" s="213">
        <f>SUM(B118:B119)</f>
        <v>0</v>
      </c>
      <c r="C117" s="213">
        <f t="shared" ref="C117:I117" si="27">SUM(C118:C119)</f>
        <v>0</v>
      </c>
      <c r="D117" s="710">
        <f t="shared" si="27"/>
        <v>0</v>
      </c>
      <c r="E117" s="710">
        <f t="shared" si="27"/>
        <v>0</v>
      </c>
      <c r="F117" s="710">
        <f t="shared" si="27"/>
        <v>0</v>
      </c>
      <c r="G117" s="710">
        <f t="shared" si="27"/>
        <v>0</v>
      </c>
      <c r="H117" s="710">
        <f t="shared" si="27"/>
        <v>0</v>
      </c>
      <c r="I117" s="710">
        <f t="shared" si="27"/>
        <v>0</v>
      </c>
    </row>
    <row r="118" spans="1:9" x14ac:dyDescent="0.25">
      <c r="A118" s="214" t="s">
        <v>290</v>
      </c>
      <c r="B118" s="215"/>
      <c r="C118" s="215"/>
      <c r="D118" s="711"/>
      <c r="E118" s="711"/>
      <c r="F118" s="711"/>
      <c r="G118" s="711"/>
      <c r="H118" s="711"/>
      <c r="I118" s="711"/>
    </row>
    <row r="119" spans="1:9" x14ac:dyDescent="0.25">
      <c r="A119" s="216" t="s">
        <v>291</v>
      </c>
      <c r="B119" s="217"/>
      <c r="C119" s="217"/>
      <c r="D119" s="708"/>
      <c r="E119" s="708"/>
      <c r="F119" s="708"/>
      <c r="G119" s="708"/>
      <c r="H119" s="708"/>
      <c r="I119" s="708"/>
    </row>
    <row r="120" spans="1:9" x14ac:dyDescent="0.25">
      <c r="A120" s="216" t="s">
        <v>292</v>
      </c>
      <c r="B120" s="218">
        <f>+B117</f>
        <v>0</v>
      </c>
      <c r="C120" s="218">
        <f t="shared" ref="C120:I120" si="28">+C117</f>
        <v>0</v>
      </c>
      <c r="D120" s="709">
        <f t="shared" si="28"/>
        <v>0</v>
      </c>
      <c r="E120" s="709">
        <f t="shared" si="28"/>
        <v>0</v>
      </c>
      <c r="F120" s="709">
        <f t="shared" si="28"/>
        <v>0</v>
      </c>
      <c r="G120" s="709">
        <f t="shared" si="28"/>
        <v>0</v>
      </c>
      <c r="H120" s="709">
        <f t="shared" si="28"/>
        <v>0</v>
      </c>
      <c r="I120" s="709">
        <f t="shared" si="28"/>
        <v>0</v>
      </c>
    </row>
    <row r="121" spans="1:9" x14ac:dyDescent="0.25">
      <c r="A121" s="219" t="s">
        <v>140</v>
      </c>
      <c r="B121" s="220"/>
      <c r="C121" s="220"/>
      <c r="D121" s="220"/>
      <c r="E121" s="220"/>
      <c r="F121" s="220"/>
      <c r="G121" s="220"/>
      <c r="H121" s="220"/>
      <c r="I121" s="220"/>
    </row>
  </sheetData>
  <sheetProtection password="DA51" sheet="1" formatColumns="0" formatRows="0" selectLockedCells="1"/>
  <mergeCells count="305">
    <mergeCell ref="A3:I3"/>
    <mergeCell ref="A4:I4"/>
    <mergeCell ref="A5:I5"/>
    <mergeCell ref="A6:I6"/>
    <mergeCell ref="A7:I7"/>
    <mergeCell ref="H9:I9"/>
    <mergeCell ref="D10:I10"/>
    <mergeCell ref="D11:E12"/>
    <mergeCell ref="F11:G11"/>
    <mergeCell ref="H11:I11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D33:E33"/>
    <mergeCell ref="F33:G33"/>
    <mergeCell ref="H33:I33"/>
    <mergeCell ref="D34:E34"/>
    <mergeCell ref="F34:G34"/>
    <mergeCell ref="H34:I34"/>
    <mergeCell ref="D35:E35"/>
    <mergeCell ref="F35:G35"/>
    <mergeCell ref="H35:I35"/>
    <mergeCell ref="D36:E36"/>
    <mergeCell ref="F36:G36"/>
    <mergeCell ref="H36:I36"/>
    <mergeCell ref="D37:E37"/>
    <mergeCell ref="F37:G37"/>
    <mergeCell ref="H37:I37"/>
    <mergeCell ref="D38:E38"/>
    <mergeCell ref="F38:G38"/>
    <mergeCell ref="H38:I38"/>
    <mergeCell ref="D39:E39"/>
    <mergeCell ref="F39:G39"/>
    <mergeCell ref="H39:I39"/>
    <mergeCell ref="D41:I41"/>
    <mergeCell ref="D42:E42"/>
    <mergeCell ref="F42:G42"/>
    <mergeCell ref="H42:I42"/>
    <mergeCell ref="F43:G43"/>
    <mergeCell ref="H43:I43"/>
    <mergeCell ref="D44:E44"/>
    <mergeCell ref="F44:G44"/>
    <mergeCell ref="H44:I44"/>
    <mergeCell ref="D45:E45"/>
    <mergeCell ref="F45:G45"/>
    <mergeCell ref="H45:I45"/>
    <mergeCell ref="D46:E46"/>
    <mergeCell ref="F46:G46"/>
    <mergeCell ref="H46:I46"/>
    <mergeCell ref="D47:E47"/>
    <mergeCell ref="F47:G47"/>
    <mergeCell ref="H47:I47"/>
    <mergeCell ref="D48:E48"/>
    <mergeCell ref="F48:G48"/>
    <mergeCell ref="H48:I48"/>
    <mergeCell ref="D49:E49"/>
    <mergeCell ref="F49:G49"/>
    <mergeCell ref="H49:I49"/>
    <mergeCell ref="D50:E50"/>
    <mergeCell ref="F50:G50"/>
    <mergeCell ref="H50:I50"/>
    <mergeCell ref="D51:E51"/>
    <mergeCell ref="F51:G51"/>
    <mergeCell ref="H51:I51"/>
    <mergeCell ref="D52:E52"/>
    <mergeCell ref="F52:G52"/>
    <mergeCell ref="H52:I52"/>
    <mergeCell ref="D53:E53"/>
    <mergeCell ref="F53:G53"/>
    <mergeCell ref="H53:I53"/>
    <mergeCell ref="D54:E54"/>
    <mergeCell ref="F54:G54"/>
    <mergeCell ref="H54:I54"/>
    <mergeCell ref="D55:E55"/>
    <mergeCell ref="F55:G55"/>
    <mergeCell ref="H55:I55"/>
    <mergeCell ref="D56:E56"/>
    <mergeCell ref="F56:G56"/>
    <mergeCell ref="H56:I56"/>
    <mergeCell ref="D57:E57"/>
    <mergeCell ref="F57:G57"/>
    <mergeCell ref="H57:I57"/>
    <mergeCell ref="D58:E58"/>
    <mergeCell ref="F58:G58"/>
    <mergeCell ref="H58:I58"/>
    <mergeCell ref="D59:E59"/>
    <mergeCell ref="F59:G59"/>
    <mergeCell ref="H59:I59"/>
    <mergeCell ref="D60:E60"/>
    <mergeCell ref="F60:G60"/>
    <mergeCell ref="H60:I60"/>
    <mergeCell ref="D61:E61"/>
    <mergeCell ref="F61:G61"/>
    <mergeCell ref="H61:I61"/>
    <mergeCell ref="D62:E62"/>
    <mergeCell ref="F62:G62"/>
    <mergeCell ref="H62:I62"/>
    <mergeCell ref="D63:E63"/>
    <mergeCell ref="F63:G63"/>
    <mergeCell ref="H63:I63"/>
    <mergeCell ref="A65:A67"/>
    <mergeCell ref="D65:I65"/>
    <mergeCell ref="D66:E66"/>
    <mergeCell ref="F66:G66"/>
    <mergeCell ref="H66:I66"/>
    <mergeCell ref="D67:E67"/>
    <mergeCell ref="F67:G67"/>
    <mergeCell ref="H67:I67"/>
    <mergeCell ref="D68:E68"/>
    <mergeCell ref="F68:G68"/>
    <mergeCell ref="H68:I68"/>
    <mergeCell ref="D69:E69"/>
    <mergeCell ref="F69:G69"/>
    <mergeCell ref="H69:I69"/>
    <mergeCell ref="D70:E70"/>
    <mergeCell ref="F70:G70"/>
    <mergeCell ref="H70:I70"/>
    <mergeCell ref="D71:E71"/>
    <mergeCell ref="F71:G71"/>
    <mergeCell ref="H71:I71"/>
    <mergeCell ref="D72:E72"/>
    <mergeCell ref="F72:G72"/>
    <mergeCell ref="H72:I72"/>
    <mergeCell ref="D73:E73"/>
    <mergeCell ref="F73:G73"/>
    <mergeCell ref="H73:I73"/>
    <mergeCell ref="D74:E74"/>
    <mergeCell ref="F74:G74"/>
    <mergeCell ref="H74:I74"/>
    <mergeCell ref="D75:E75"/>
    <mergeCell ref="F75:G75"/>
    <mergeCell ref="H75:I75"/>
    <mergeCell ref="D76:E76"/>
    <mergeCell ref="F76:G76"/>
    <mergeCell ref="H76:I76"/>
    <mergeCell ref="A78:C78"/>
    <mergeCell ref="D78:I78"/>
    <mergeCell ref="A79:C79"/>
    <mergeCell ref="D79:I79"/>
    <mergeCell ref="A81:A82"/>
    <mergeCell ref="B81:C82"/>
    <mergeCell ref="D81:I81"/>
    <mergeCell ref="D82:F82"/>
    <mergeCell ref="G82:I82"/>
    <mergeCell ref="B83:C83"/>
    <mergeCell ref="D83:F83"/>
    <mergeCell ref="G83:I83"/>
    <mergeCell ref="B84:C84"/>
    <mergeCell ref="D84:F84"/>
    <mergeCell ref="G84:I84"/>
    <mergeCell ref="B85:C85"/>
    <mergeCell ref="D85:F85"/>
    <mergeCell ref="G85:I85"/>
    <mergeCell ref="B86:C86"/>
    <mergeCell ref="D86:F86"/>
    <mergeCell ref="G86:I86"/>
    <mergeCell ref="D88:I88"/>
    <mergeCell ref="D89:E89"/>
    <mergeCell ref="F89:G89"/>
    <mergeCell ref="H89:I89"/>
    <mergeCell ref="F90:G90"/>
    <mergeCell ref="H90:I90"/>
    <mergeCell ref="D91:E91"/>
    <mergeCell ref="F91:G91"/>
    <mergeCell ref="H91:I91"/>
    <mergeCell ref="D92:E92"/>
    <mergeCell ref="F92:G92"/>
    <mergeCell ref="H92:I92"/>
    <mergeCell ref="D93:E93"/>
    <mergeCell ref="F93:G93"/>
    <mergeCell ref="H93:I93"/>
    <mergeCell ref="D94:E94"/>
    <mergeCell ref="F94:G94"/>
    <mergeCell ref="H94:I94"/>
    <mergeCell ref="D95:E95"/>
    <mergeCell ref="F95:G95"/>
    <mergeCell ref="H95:I95"/>
    <mergeCell ref="D96:E96"/>
    <mergeCell ref="F96:G96"/>
    <mergeCell ref="H96:I96"/>
    <mergeCell ref="D97:E97"/>
    <mergeCell ref="F97:G97"/>
    <mergeCell ref="H97:I97"/>
    <mergeCell ref="D98:E98"/>
    <mergeCell ref="F98:G98"/>
    <mergeCell ref="H98:I98"/>
    <mergeCell ref="D99:E99"/>
    <mergeCell ref="F99:G99"/>
    <mergeCell ref="H99:I99"/>
    <mergeCell ref="D100:E100"/>
    <mergeCell ref="F100:G100"/>
    <mergeCell ref="H100:I100"/>
    <mergeCell ref="D101:E101"/>
    <mergeCell ref="F101:G101"/>
    <mergeCell ref="H101:I101"/>
    <mergeCell ref="D102:E102"/>
    <mergeCell ref="F102:G102"/>
    <mergeCell ref="H102:I102"/>
    <mergeCell ref="D103:E103"/>
    <mergeCell ref="F103:G103"/>
    <mergeCell ref="H103:I103"/>
    <mergeCell ref="D104:E104"/>
    <mergeCell ref="F104:G104"/>
    <mergeCell ref="H104:I104"/>
    <mergeCell ref="D105:E105"/>
    <mergeCell ref="F105:G105"/>
    <mergeCell ref="H105:I105"/>
    <mergeCell ref="D106:E106"/>
    <mergeCell ref="F106:G106"/>
    <mergeCell ref="H106:I106"/>
    <mergeCell ref="D107:E107"/>
    <mergeCell ref="F107:G107"/>
    <mergeCell ref="H107:I107"/>
    <mergeCell ref="D108:E108"/>
    <mergeCell ref="F108:G108"/>
    <mergeCell ref="H108:I108"/>
    <mergeCell ref="D109:E109"/>
    <mergeCell ref="F109:G109"/>
    <mergeCell ref="H109:I109"/>
    <mergeCell ref="D110:E110"/>
    <mergeCell ref="F110:G110"/>
    <mergeCell ref="H110:I110"/>
    <mergeCell ref="D111:E111"/>
    <mergeCell ref="F111:G111"/>
    <mergeCell ref="H111:I111"/>
    <mergeCell ref="D112:E112"/>
    <mergeCell ref="F112:G112"/>
    <mergeCell ref="H112:I112"/>
    <mergeCell ref="D114:I114"/>
    <mergeCell ref="D115:E115"/>
    <mergeCell ref="F115:G115"/>
    <mergeCell ref="H115:I115"/>
    <mergeCell ref="F116:G116"/>
    <mergeCell ref="H116:I116"/>
    <mergeCell ref="D117:E117"/>
    <mergeCell ref="F117:G117"/>
    <mergeCell ref="H117:I117"/>
    <mergeCell ref="D118:E118"/>
    <mergeCell ref="F118:G118"/>
    <mergeCell ref="H118:I118"/>
    <mergeCell ref="D119:E119"/>
    <mergeCell ref="F119:G119"/>
    <mergeCell ref="H119:I119"/>
    <mergeCell ref="D120:E120"/>
    <mergeCell ref="F120:G120"/>
    <mergeCell ref="H120:I120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2" manualBreakCount="2">
    <brk id="40" max="16383" man="1"/>
    <brk id="8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workbookViewId="0">
      <selection activeCell="A7" sqref="A7:G7"/>
    </sheetView>
  </sheetViews>
  <sheetFormatPr defaultRowHeight="15" x14ac:dyDescent="0.25"/>
  <cols>
    <col min="1" max="1" width="71.140625" customWidth="1"/>
  </cols>
  <sheetData>
    <row r="1" spans="1:7" ht="15.75" x14ac:dyDescent="0.25">
      <c r="A1" s="221" t="s">
        <v>293</v>
      </c>
      <c r="B1" s="222"/>
      <c r="C1" s="222"/>
      <c r="D1" s="223"/>
      <c r="E1" s="223"/>
      <c r="F1" s="222"/>
      <c r="G1" s="222"/>
    </row>
    <row r="2" spans="1:7" ht="5.0999999999999996" customHeight="1" x14ac:dyDescent="0.25">
      <c r="A2" s="222"/>
      <c r="B2" s="222"/>
      <c r="C2" s="222"/>
      <c r="D2" s="223"/>
      <c r="E2" s="223"/>
      <c r="F2" s="222"/>
      <c r="G2" s="222"/>
    </row>
    <row r="3" spans="1:7" x14ac:dyDescent="0.25">
      <c r="A3" s="781" t="s">
        <v>923</v>
      </c>
      <c r="B3" s="781"/>
      <c r="C3" s="781"/>
      <c r="D3" s="781"/>
      <c r="E3" s="781"/>
      <c r="F3" s="781"/>
      <c r="G3" s="781"/>
    </row>
    <row r="4" spans="1:7" x14ac:dyDescent="0.25">
      <c r="A4" s="782" t="s">
        <v>1</v>
      </c>
      <c r="B4" s="782"/>
      <c r="C4" s="782"/>
      <c r="D4" s="782"/>
      <c r="E4" s="782"/>
      <c r="F4" s="782"/>
      <c r="G4" s="782"/>
    </row>
    <row r="5" spans="1:7" x14ac:dyDescent="0.25">
      <c r="A5" s="783" t="s">
        <v>294</v>
      </c>
      <c r="B5" s="783"/>
      <c r="C5" s="783"/>
      <c r="D5" s="783"/>
      <c r="E5" s="783"/>
      <c r="F5" s="783"/>
      <c r="G5" s="783"/>
    </row>
    <row r="6" spans="1:7" x14ac:dyDescent="0.25">
      <c r="A6" s="782" t="s">
        <v>22</v>
      </c>
      <c r="B6" s="782"/>
      <c r="C6" s="782"/>
      <c r="D6" s="782"/>
      <c r="E6" s="782"/>
      <c r="F6" s="782"/>
      <c r="G6" s="782"/>
    </row>
    <row r="7" spans="1:7" x14ac:dyDescent="0.25">
      <c r="A7" s="781" t="s">
        <v>936</v>
      </c>
      <c r="B7" s="781"/>
      <c r="C7" s="781"/>
      <c r="D7" s="781"/>
      <c r="E7" s="781"/>
      <c r="F7" s="781"/>
      <c r="G7" s="781"/>
    </row>
    <row r="8" spans="1:7" ht="5.0999999999999996" customHeight="1" x14ac:dyDescent="0.25">
      <c r="A8" s="224"/>
      <c r="B8" s="224"/>
      <c r="C8" s="224"/>
      <c r="D8" s="224"/>
      <c r="E8" s="224"/>
      <c r="F8" s="224"/>
      <c r="G8" s="224"/>
    </row>
    <row r="9" spans="1:7" x14ac:dyDescent="0.25">
      <c r="A9" s="222" t="s">
        <v>295</v>
      </c>
      <c r="B9" s="222"/>
      <c r="C9" s="222"/>
      <c r="D9" s="225"/>
      <c r="E9" s="223"/>
      <c r="F9" s="222"/>
      <c r="G9" s="226">
        <v>1</v>
      </c>
    </row>
    <row r="10" spans="1:7" ht="15" customHeight="1" x14ac:dyDescent="0.25">
      <c r="A10" s="776" t="s">
        <v>296</v>
      </c>
      <c r="B10" s="227"/>
      <c r="C10" s="228"/>
      <c r="D10" s="772" t="s">
        <v>297</v>
      </c>
      <c r="E10" s="772"/>
      <c r="F10" s="228"/>
      <c r="G10" s="228"/>
    </row>
    <row r="11" spans="1:7" ht="30" customHeight="1" x14ac:dyDescent="0.25">
      <c r="A11" s="776"/>
      <c r="B11" s="784" t="s">
        <v>298</v>
      </c>
      <c r="C11" s="784"/>
      <c r="D11" s="785" t="s">
        <v>299</v>
      </c>
      <c r="E11" s="785"/>
      <c r="F11" s="775" t="s">
        <v>300</v>
      </c>
      <c r="G11" s="775"/>
    </row>
    <row r="12" spans="1:7" ht="15" customHeight="1" x14ac:dyDescent="0.25">
      <c r="A12" s="776"/>
      <c r="B12" s="767" t="s">
        <v>33</v>
      </c>
      <c r="C12" s="767"/>
      <c r="D12" s="768" t="s">
        <v>34</v>
      </c>
      <c r="E12" s="768"/>
      <c r="F12" s="769" t="s">
        <v>36</v>
      </c>
      <c r="G12" s="769"/>
    </row>
    <row r="13" spans="1:7" x14ac:dyDescent="0.25">
      <c r="A13" s="230" t="s">
        <v>301</v>
      </c>
      <c r="B13" s="764"/>
      <c r="C13" s="764"/>
      <c r="D13" s="764"/>
      <c r="E13" s="764"/>
      <c r="F13" s="764"/>
      <c r="G13" s="764"/>
    </row>
    <row r="14" spans="1:7" x14ac:dyDescent="0.25">
      <c r="A14" s="230" t="s">
        <v>199</v>
      </c>
      <c r="B14" s="766">
        <f>IF(SUM(B15:B17)&lt;0,0,SUM(B15:B17))</f>
        <v>96707.99</v>
      </c>
      <c r="C14" s="766"/>
      <c r="D14" s="766">
        <f>IF(SUM(D15:D17)&lt;0,0,SUM(D15:D17))</f>
        <v>3562394.54</v>
      </c>
      <c r="E14" s="766"/>
      <c r="F14" s="766">
        <f>IF(SUM(F15:F17)&lt;0,0,SUM(F15:F17))</f>
        <v>3547592.1999999997</v>
      </c>
      <c r="G14" s="766"/>
    </row>
    <row r="15" spans="1:7" x14ac:dyDescent="0.25">
      <c r="A15" s="231" t="s">
        <v>302</v>
      </c>
      <c r="B15" s="764">
        <v>207272.95</v>
      </c>
      <c r="C15" s="764"/>
      <c r="D15" s="764">
        <v>3788623.59</v>
      </c>
      <c r="E15" s="764"/>
      <c r="F15" s="764">
        <v>4725378.93</v>
      </c>
      <c r="G15" s="764"/>
    </row>
    <row r="16" spans="1:7" x14ac:dyDescent="0.25">
      <c r="A16" s="231" t="s">
        <v>303</v>
      </c>
      <c r="B16" s="764">
        <v>-110564.96</v>
      </c>
      <c r="C16" s="764"/>
      <c r="D16" s="764">
        <v>-226229.05</v>
      </c>
      <c r="E16" s="764"/>
      <c r="F16" s="764">
        <v>-1177786.73</v>
      </c>
      <c r="G16" s="764"/>
    </row>
    <row r="17" spans="1:7" x14ac:dyDescent="0.25">
      <c r="A17" s="231" t="s">
        <v>304</v>
      </c>
      <c r="B17" s="764"/>
      <c r="C17" s="764"/>
      <c r="D17" s="764"/>
      <c r="E17" s="764"/>
      <c r="F17" s="764"/>
      <c r="G17" s="764"/>
    </row>
    <row r="18" spans="1:7" x14ac:dyDescent="0.25">
      <c r="A18" s="230" t="s">
        <v>305</v>
      </c>
      <c r="B18" s="766">
        <f>+B13-B14</f>
        <v>-96707.99</v>
      </c>
      <c r="C18" s="766"/>
      <c r="D18" s="766">
        <f>+D13-D14</f>
        <v>-3562394.54</v>
      </c>
      <c r="E18" s="766"/>
      <c r="F18" s="766">
        <f>+F13-F14</f>
        <v>-3547592.1999999997</v>
      </c>
      <c r="G18" s="766"/>
    </row>
    <row r="19" spans="1:7" x14ac:dyDescent="0.25">
      <c r="A19" s="230" t="s">
        <v>306</v>
      </c>
      <c r="B19" s="764"/>
      <c r="C19" s="764"/>
      <c r="D19" s="764"/>
      <c r="E19" s="764"/>
      <c r="F19" s="764"/>
      <c r="G19" s="764"/>
    </row>
    <row r="20" spans="1:7" x14ac:dyDescent="0.25">
      <c r="A20" s="230" t="s">
        <v>307</v>
      </c>
      <c r="B20" s="764"/>
      <c r="C20" s="764"/>
      <c r="D20" s="764"/>
      <c r="E20" s="764"/>
      <c r="F20" s="764"/>
      <c r="G20" s="764"/>
    </row>
    <row r="21" spans="1:7" x14ac:dyDescent="0.25">
      <c r="A21" s="232" t="s">
        <v>308</v>
      </c>
      <c r="B21" s="780">
        <f>+B18+B19-B20</f>
        <v>-96707.99</v>
      </c>
      <c r="C21" s="780"/>
      <c r="D21" s="780">
        <f>+D18+D19-D20</f>
        <v>-3562394.54</v>
      </c>
      <c r="E21" s="780"/>
      <c r="F21" s="780">
        <f>+F18+F19-F20</f>
        <v>-3547592.1999999997</v>
      </c>
      <c r="G21" s="780"/>
    </row>
    <row r="22" spans="1:7" ht="5.0999999999999996" customHeight="1" x14ac:dyDescent="0.25">
      <c r="A22" s="233"/>
      <c r="B22" s="234"/>
      <c r="C22" s="234"/>
      <c r="D22" s="234"/>
      <c r="E22" s="234"/>
      <c r="F22" s="234"/>
      <c r="G22" s="234"/>
    </row>
    <row r="23" spans="1:7" x14ac:dyDescent="0.25">
      <c r="A23" s="776" t="s">
        <v>309</v>
      </c>
      <c r="B23" s="777" t="s">
        <v>271</v>
      </c>
      <c r="C23" s="777"/>
      <c r="D23" s="777"/>
      <c r="E23" s="777"/>
      <c r="F23" s="777"/>
      <c r="G23" s="777"/>
    </row>
    <row r="24" spans="1:7" x14ac:dyDescent="0.25">
      <c r="A24" s="776"/>
      <c r="B24" s="236"/>
      <c r="C24" s="237" t="s">
        <v>30</v>
      </c>
      <c r="D24" s="238"/>
      <c r="E24" s="236"/>
      <c r="F24" s="237" t="s">
        <v>32</v>
      </c>
      <c r="G24" s="237"/>
    </row>
    <row r="25" spans="1:7" x14ac:dyDescent="0.25">
      <c r="A25" s="776"/>
      <c r="B25" s="239"/>
      <c r="C25" s="240" t="s">
        <v>310</v>
      </c>
      <c r="D25" s="241"/>
      <c r="E25" s="239"/>
      <c r="F25" s="240" t="s">
        <v>311</v>
      </c>
      <c r="G25" s="240"/>
    </row>
    <row r="26" spans="1:7" x14ac:dyDescent="0.25">
      <c r="A26" s="242" t="s">
        <v>268</v>
      </c>
      <c r="B26" s="778">
        <f>+F21-D21</f>
        <v>14802.340000000317</v>
      </c>
      <c r="C26" s="778"/>
      <c r="D26" s="778"/>
      <c r="E26" s="778">
        <f>+F21-B21</f>
        <v>-3450884.2099999995</v>
      </c>
      <c r="F26" s="778"/>
      <c r="G26" s="778"/>
    </row>
    <row r="27" spans="1:7" ht="5.0999999999999996" customHeight="1" x14ac:dyDescent="0.25">
      <c r="A27" s="233"/>
      <c r="B27" s="234"/>
      <c r="C27" s="234"/>
      <c r="D27" s="243"/>
      <c r="E27" s="243"/>
      <c r="F27" s="234"/>
      <c r="G27" s="234"/>
    </row>
    <row r="28" spans="1:7" ht="15" customHeight="1" x14ac:dyDescent="0.25">
      <c r="A28" s="771" t="s">
        <v>312</v>
      </c>
      <c r="B28" s="771"/>
      <c r="C28" s="771"/>
      <c r="D28" s="771"/>
      <c r="E28" s="779" t="s">
        <v>313</v>
      </c>
      <c r="F28" s="779"/>
      <c r="G28" s="779"/>
    </row>
    <row r="29" spans="1:7" x14ac:dyDescent="0.25">
      <c r="A29" s="771"/>
      <c r="B29" s="771"/>
      <c r="C29" s="771"/>
      <c r="D29" s="771"/>
      <c r="E29" s="779"/>
      <c r="F29" s="779"/>
      <c r="G29" s="779"/>
    </row>
    <row r="30" spans="1:7" x14ac:dyDescent="0.25">
      <c r="A30" s="242" t="s">
        <v>314</v>
      </c>
      <c r="B30" s="244"/>
      <c r="C30" s="244"/>
      <c r="D30" s="244"/>
      <c r="E30" s="770"/>
      <c r="F30" s="770"/>
      <c r="G30" s="770"/>
    </row>
    <row r="31" spans="1:7" ht="5.0999999999999996" customHeight="1" x14ac:dyDescent="0.25">
      <c r="A31" s="245"/>
      <c r="B31" s="244"/>
      <c r="C31" s="244"/>
      <c r="D31" s="244"/>
      <c r="E31" s="246"/>
      <c r="F31" s="246"/>
      <c r="G31" s="246"/>
    </row>
    <row r="32" spans="1:7" x14ac:dyDescent="0.25">
      <c r="A32" s="771" t="s">
        <v>315</v>
      </c>
      <c r="B32" s="771"/>
      <c r="C32" s="771"/>
      <c r="D32" s="771"/>
      <c r="E32" s="771"/>
      <c r="F32" s="771"/>
      <c r="G32" s="771"/>
    </row>
    <row r="33" spans="1:7" ht="15" customHeight="1" x14ac:dyDescent="0.25">
      <c r="A33" s="247"/>
      <c r="B33" s="227"/>
      <c r="C33" s="228"/>
      <c r="D33" s="772" t="s">
        <v>297</v>
      </c>
      <c r="E33" s="772"/>
      <c r="F33" s="228"/>
      <c r="G33" s="228"/>
    </row>
    <row r="34" spans="1:7" ht="30" customHeight="1" x14ac:dyDescent="0.25">
      <c r="A34" s="248" t="s">
        <v>316</v>
      </c>
      <c r="B34" s="773" t="s">
        <v>298</v>
      </c>
      <c r="C34" s="773"/>
      <c r="D34" s="774" t="s">
        <v>299</v>
      </c>
      <c r="E34" s="774"/>
      <c r="F34" s="775" t="s">
        <v>300</v>
      </c>
      <c r="G34" s="775"/>
    </row>
    <row r="35" spans="1:7" ht="15" customHeight="1" x14ac:dyDescent="0.25">
      <c r="A35" s="249"/>
      <c r="B35" s="767" t="s">
        <v>33</v>
      </c>
      <c r="C35" s="767"/>
      <c r="D35" s="768" t="s">
        <v>34</v>
      </c>
      <c r="E35" s="768"/>
      <c r="F35" s="769" t="s">
        <v>36</v>
      </c>
      <c r="G35" s="769"/>
    </row>
    <row r="36" spans="1:7" x14ac:dyDescent="0.25">
      <c r="A36" s="233" t="s">
        <v>317</v>
      </c>
      <c r="B36" s="766">
        <f>SUM(B37:B38)</f>
        <v>0</v>
      </c>
      <c r="C36" s="766"/>
      <c r="D36" s="766">
        <f>SUM(D37:D38)</f>
        <v>0</v>
      </c>
      <c r="E36" s="766"/>
      <c r="F36" s="766">
        <f>SUM(F37:F38)</f>
        <v>0</v>
      </c>
      <c r="G36" s="766"/>
    </row>
    <row r="37" spans="1:7" x14ac:dyDescent="0.25">
      <c r="A37" s="233" t="s">
        <v>318</v>
      </c>
      <c r="B37" s="764"/>
      <c r="C37" s="764"/>
      <c r="D37" s="764"/>
      <c r="E37" s="764"/>
      <c r="F37" s="764"/>
      <c r="G37" s="764"/>
    </row>
    <row r="38" spans="1:7" x14ac:dyDescent="0.25">
      <c r="A38" s="233" t="s">
        <v>319</v>
      </c>
      <c r="B38" s="764"/>
      <c r="C38" s="764"/>
      <c r="D38" s="764"/>
      <c r="E38" s="764"/>
      <c r="F38" s="764"/>
      <c r="G38" s="764"/>
    </row>
    <row r="39" spans="1:7" x14ac:dyDescent="0.25">
      <c r="A39" s="222" t="s">
        <v>320</v>
      </c>
      <c r="B39" s="766">
        <f>SUM(B40:B43)</f>
        <v>0</v>
      </c>
      <c r="C39" s="766"/>
      <c r="D39" s="766">
        <f>SUM(D40:D43)</f>
        <v>0</v>
      </c>
      <c r="E39" s="766"/>
      <c r="F39" s="766">
        <f>SUM(F40:F43)</f>
        <v>0</v>
      </c>
      <c r="G39" s="766"/>
    </row>
    <row r="40" spans="1:7" x14ac:dyDescent="0.25">
      <c r="A40" s="222" t="s">
        <v>321</v>
      </c>
      <c r="B40" s="764"/>
      <c r="C40" s="764"/>
      <c r="D40" s="764"/>
      <c r="E40" s="764"/>
      <c r="F40" s="764"/>
      <c r="G40" s="764"/>
    </row>
    <row r="41" spans="1:7" x14ac:dyDescent="0.25">
      <c r="A41" s="222" t="s">
        <v>322</v>
      </c>
      <c r="B41" s="764"/>
      <c r="C41" s="764"/>
      <c r="D41" s="764"/>
      <c r="E41" s="764"/>
      <c r="F41" s="764"/>
      <c r="G41" s="764"/>
    </row>
    <row r="42" spans="1:7" x14ac:dyDescent="0.25">
      <c r="A42" s="222" t="s">
        <v>303</v>
      </c>
      <c r="B42" s="764"/>
      <c r="C42" s="764"/>
      <c r="D42" s="764"/>
      <c r="E42" s="764"/>
      <c r="F42" s="764"/>
      <c r="G42" s="764"/>
    </row>
    <row r="43" spans="1:7" x14ac:dyDescent="0.25">
      <c r="A43" s="233" t="s">
        <v>323</v>
      </c>
      <c r="B43" s="764"/>
      <c r="C43" s="764"/>
      <c r="D43" s="764"/>
      <c r="E43" s="764"/>
      <c r="F43" s="764"/>
      <c r="G43" s="764"/>
    </row>
    <row r="44" spans="1:7" x14ac:dyDescent="0.25">
      <c r="A44" s="222" t="s">
        <v>324</v>
      </c>
      <c r="B44" s="766">
        <f>+B36-B39</f>
        <v>0</v>
      </c>
      <c r="C44" s="766"/>
      <c r="D44" s="766">
        <f>+D36-D39</f>
        <v>0</v>
      </c>
      <c r="E44" s="766"/>
      <c r="F44" s="766">
        <f>+F36-F39</f>
        <v>0</v>
      </c>
      <c r="G44" s="766"/>
    </row>
    <row r="45" spans="1:7" x14ac:dyDescent="0.25">
      <c r="A45" s="222" t="s">
        <v>325</v>
      </c>
      <c r="B45" s="764"/>
      <c r="C45" s="764"/>
      <c r="D45" s="764"/>
      <c r="E45" s="764"/>
      <c r="F45" s="764"/>
      <c r="G45" s="764"/>
    </row>
    <row r="46" spans="1:7" x14ac:dyDescent="0.25">
      <c r="A46" s="250" t="s">
        <v>326</v>
      </c>
      <c r="B46" s="765">
        <f>+B44-B45</f>
        <v>0</v>
      </c>
      <c r="C46" s="765"/>
      <c r="D46" s="765">
        <f>+D44-D45</f>
        <v>0</v>
      </c>
      <c r="E46" s="765"/>
      <c r="F46" s="765">
        <f>+F44-F45</f>
        <v>0</v>
      </c>
      <c r="G46" s="765"/>
    </row>
    <row r="47" spans="1:7" x14ac:dyDescent="0.25">
      <c r="A47" s="251" t="s">
        <v>140</v>
      </c>
      <c r="B47" s="252"/>
      <c r="C47" s="252"/>
      <c r="D47" s="253"/>
      <c r="E47" s="253"/>
      <c r="F47" s="252"/>
      <c r="G47" s="252"/>
    </row>
  </sheetData>
  <sheetProtection password="DA51" sheet="1" formatColumns="0" formatRows="0" selectLockedCells="1"/>
  <mergeCells count="88">
    <mergeCell ref="A3:G3"/>
    <mergeCell ref="A4:G4"/>
    <mergeCell ref="A5:G5"/>
    <mergeCell ref="A6:G6"/>
    <mergeCell ref="A7:G7"/>
    <mergeCell ref="A10:A12"/>
    <mergeCell ref="D10:E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A23:A25"/>
    <mergeCell ref="B23:G23"/>
    <mergeCell ref="B26:D26"/>
    <mergeCell ref="E26:G26"/>
    <mergeCell ref="A28:D29"/>
    <mergeCell ref="E28:G29"/>
    <mergeCell ref="E30:G30"/>
    <mergeCell ref="A32:G32"/>
    <mergeCell ref="D33:E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selection activeCell="A7" sqref="A7:E7"/>
    </sheetView>
  </sheetViews>
  <sheetFormatPr defaultRowHeight="15" x14ac:dyDescent="0.25"/>
  <cols>
    <col min="1" max="1" width="55.28515625" customWidth="1"/>
    <col min="2" max="5" width="14.28515625" customWidth="1"/>
  </cols>
  <sheetData>
    <row r="1" spans="1:5" x14ac:dyDescent="0.25">
      <c r="A1" s="254" t="s">
        <v>327</v>
      </c>
      <c r="B1" s="255"/>
      <c r="C1" s="255"/>
      <c r="D1" s="256"/>
      <c r="E1" s="255"/>
    </row>
    <row r="2" spans="1:5" ht="2.4500000000000002" customHeight="1" x14ac:dyDescent="0.25">
      <c r="A2" s="257"/>
      <c r="B2" s="257"/>
      <c r="C2" s="257"/>
      <c r="D2" s="231"/>
      <c r="E2" s="257"/>
    </row>
    <row r="3" spans="1:5" x14ac:dyDescent="0.25">
      <c r="A3" s="793" t="s">
        <v>923</v>
      </c>
      <c r="B3" s="793"/>
      <c r="C3" s="793"/>
      <c r="D3" s="793"/>
      <c r="E3" s="793"/>
    </row>
    <row r="4" spans="1:5" x14ac:dyDescent="0.25">
      <c r="A4" s="794" t="s">
        <v>1</v>
      </c>
      <c r="B4" s="794"/>
      <c r="C4" s="794"/>
      <c r="D4" s="794"/>
      <c r="E4" s="794"/>
    </row>
    <row r="5" spans="1:5" x14ac:dyDescent="0.25">
      <c r="A5" s="795" t="s">
        <v>328</v>
      </c>
      <c r="B5" s="795"/>
      <c r="C5" s="795"/>
      <c r="D5" s="795"/>
      <c r="E5" s="795"/>
    </row>
    <row r="6" spans="1:5" x14ac:dyDescent="0.25">
      <c r="A6" s="794" t="s">
        <v>22</v>
      </c>
      <c r="B6" s="794"/>
      <c r="C6" s="794"/>
      <c r="D6" s="794"/>
      <c r="E6" s="794"/>
    </row>
    <row r="7" spans="1:5" x14ac:dyDescent="0.25">
      <c r="A7" s="793" t="s">
        <v>936</v>
      </c>
      <c r="B7" s="793"/>
      <c r="C7" s="793"/>
      <c r="D7" s="793"/>
      <c r="E7" s="793"/>
    </row>
    <row r="8" spans="1:5" ht="2.4500000000000002" customHeight="1" x14ac:dyDescent="0.25">
      <c r="A8" s="257"/>
      <c r="B8" s="257"/>
      <c r="C8" s="257"/>
      <c r="D8" s="257"/>
      <c r="E8" s="257"/>
    </row>
    <row r="9" spans="1:5" x14ac:dyDescent="0.25">
      <c r="A9" s="258" t="s">
        <v>329</v>
      </c>
      <c r="B9" s="255"/>
      <c r="C9" s="255"/>
      <c r="D9" s="256"/>
      <c r="E9" s="259">
        <v>1</v>
      </c>
    </row>
    <row r="10" spans="1:5" ht="15" customHeight="1" x14ac:dyDescent="0.25">
      <c r="A10" s="788" t="s">
        <v>330</v>
      </c>
      <c r="B10" s="789" t="s">
        <v>331</v>
      </c>
      <c r="C10" s="777" t="s">
        <v>25</v>
      </c>
      <c r="D10" s="777"/>
      <c r="E10" s="777"/>
    </row>
    <row r="11" spans="1:5" x14ac:dyDescent="0.25">
      <c r="A11" s="788"/>
      <c r="B11" s="789"/>
      <c r="C11" s="791" t="s">
        <v>30</v>
      </c>
      <c r="D11" s="260" t="s">
        <v>214</v>
      </c>
      <c r="E11" s="261" t="s">
        <v>214</v>
      </c>
    </row>
    <row r="12" spans="1:5" ht="25.5" x14ac:dyDescent="0.25">
      <c r="A12" s="788"/>
      <c r="B12" s="789"/>
      <c r="C12" s="791"/>
      <c r="D12" s="262" t="s">
        <v>215</v>
      </c>
      <c r="E12" s="263" t="s">
        <v>216</v>
      </c>
    </row>
    <row r="13" spans="1:5" x14ac:dyDescent="0.25">
      <c r="A13" s="264" t="s">
        <v>332</v>
      </c>
      <c r="B13" s="265">
        <f>+B14+B15+B18+B21+B24</f>
        <v>20501400</v>
      </c>
      <c r="C13" s="265">
        <f>+C14+C15+C18+C21+C24</f>
        <v>2019344.25</v>
      </c>
      <c r="D13" s="265">
        <f>+D14+D15+D18+D21+D24</f>
        <v>13907667.970000001</v>
      </c>
      <c r="E13" s="266">
        <f>+E14+E15+E18+E21+E24</f>
        <v>0</v>
      </c>
    </row>
    <row r="14" spans="1:5" x14ac:dyDescent="0.25">
      <c r="A14" s="264" t="s">
        <v>333</v>
      </c>
      <c r="B14" s="267">
        <v>120800</v>
      </c>
      <c r="C14" s="267"/>
      <c r="D14" s="267"/>
      <c r="E14" s="268"/>
    </row>
    <row r="15" spans="1:5" x14ac:dyDescent="0.25">
      <c r="A15" s="264" t="s">
        <v>334</v>
      </c>
      <c r="B15" s="265">
        <f>SUM(B16:B17)</f>
        <v>104100</v>
      </c>
      <c r="C15" s="265">
        <f>SUM(C16:C17)</f>
        <v>0</v>
      </c>
      <c r="D15" s="265">
        <f>SUM(D16:D17)</f>
        <v>0</v>
      </c>
      <c r="E15" s="266">
        <f>SUM(E16:E17)</f>
        <v>0</v>
      </c>
    </row>
    <row r="16" spans="1:5" x14ac:dyDescent="0.25">
      <c r="A16" s="264" t="s">
        <v>335</v>
      </c>
      <c r="B16" s="267"/>
      <c r="C16" s="267"/>
      <c r="D16" s="267"/>
      <c r="E16" s="268"/>
    </row>
    <row r="17" spans="1:5" x14ac:dyDescent="0.25">
      <c r="A17" s="264" t="s">
        <v>227</v>
      </c>
      <c r="B17" s="267">
        <v>104100</v>
      </c>
      <c r="C17" s="267"/>
      <c r="D17" s="267"/>
      <c r="E17" s="268"/>
    </row>
    <row r="18" spans="1:5" x14ac:dyDescent="0.25">
      <c r="A18" s="264" t="s">
        <v>336</v>
      </c>
      <c r="B18" s="265">
        <f>SUM(B19:B20)</f>
        <v>57500</v>
      </c>
      <c r="C18" s="265">
        <f>SUM(C19:C20)</f>
        <v>106.93</v>
      </c>
      <c r="D18" s="265">
        <f>SUM(D19:D20)</f>
        <v>80012.929999999993</v>
      </c>
      <c r="E18" s="266">
        <f>SUM(E19:E20)</f>
        <v>0</v>
      </c>
    </row>
    <row r="19" spans="1:5" x14ac:dyDescent="0.25">
      <c r="A19" s="264" t="s">
        <v>228</v>
      </c>
      <c r="B19" s="267">
        <v>80800</v>
      </c>
      <c r="C19" s="267">
        <v>106.93</v>
      </c>
      <c r="D19" s="267">
        <v>80012.929999999993</v>
      </c>
      <c r="E19" s="268"/>
    </row>
    <row r="20" spans="1:5" x14ac:dyDescent="0.25">
      <c r="A20" s="264" t="s">
        <v>337</v>
      </c>
      <c r="B20" s="267">
        <v>-23300</v>
      </c>
      <c r="C20" s="267"/>
      <c r="D20" s="267"/>
      <c r="E20" s="268"/>
    </row>
    <row r="21" spans="1:5" x14ac:dyDescent="0.25">
      <c r="A21" s="264" t="s">
        <v>197</v>
      </c>
      <c r="B21" s="265">
        <f>SUM(B22:B23)</f>
        <v>20212700</v>
      </c>
      <c r="C21" s="265">
        <f>SUM(C22:C23)</f>
        <v>2019237.32</v>
      </c>
      <c r="D21" s="265">
        <f>SUM(D22:D23)</f>
        <v>13821672.24</v>
      </c>
      <c r="E21" s="266">
        <f>SUM(E22:E23)</f>
        <v>0</v>
      </c>
    </row>
    <row r="22" spans="1:5" x14ac:dyDescent="0.25">
      <c r="A22" s="269" t="s">
        <v>338</v>
      </c>
      <c r="B22" s="270"/>
      <c r="C22" s="270"/>
      <c r="D22" s="270"/>
      <c r="E22" s="271"/>
    </row>
    <row r="23" spans="1:5" x14ac:dyDescent="0.25">
      <c r="A23" s="269" t="s">
        <v>339</v>
      </c>
      <c r="B23" s="270">
        <v>20212700</v>
      </c>
      <c r="C23" s="270">
        <v>2019237.32</v>
      </c>
      <c r="D23" s="270">
        <v>13821672.24</v>
      </c>
      <c r="E23" s="271"/>
    </row>
    <row r="24" spans="1:5" x14ac:dyDescent="0.25">
      <c r="A24" s="264" t="s">
        <v>340</v>
      </c>
      <c r="B24" s="265">
        <f>SUM(B25:B26)</f>
        <v>6300</v>
      </c>
      <c r="C24" s="265">
        <f>SUM(C25:C26)</f>
        <v>0</v>
      </c>
      <c r="D24" s="265">
        <f>SUM(D25:D26)</f>
        <v>5982.8</v>
      </c>
      <c r="E24" s="266">
        <f>SUM(E25:E26)</f>
        <v>0</v>
      </c>
    </row>
    <row r="25" spans="1:5" x14ac:dyDescent="0.25">
      <c r="A25" s="264" t="s">
        <v>341</v>
      </c>
      <c r="B25" s="267">
        <v>6300</v>
      </c>
      <c r="C25" s="267"/>
      <c r="D25" s="267"/>
      <c r="E25" s="268"/>
    </row>
    <row r="26" spans="1:5" x14ac:dyDescent="0.25">
      <c r="A26" s="269" t="s">
        <v>342</v>
      </c>
      <c r="B26" s="270"/>
      <c r="C26" s="270"/>
      <c r="D26" s="270">
        <v>5982.8</v>
      </c>
      <c r="E26" s="271"/>
    </row>
    <row r="27" spans="1:5" x14ac:dyDescent="0.25">
      <c r="A27" s="269" t="s">
        <v>343</v>
      </c>
      <c r="B27" s="272">
        <f>+B28+B29+B30+B31+B34</f>
        <v>1837500</v>
      </c>
      <c r="C27" s="272">
        <f>+C28+C29+C30+C31+C34</f>
        <v>0</v>
      </c>
      <c r="D27" s="272">
        <f>+D28+D29+D30+D31+D34</f>
        <v>0</v>
      </c>
      <c r="E27" s="273">
        <f>+E28+E29+E30+E31+E34</f>
        <v>0</v>
      </c>
    </row>
    <row r="28" spans="1:5" x14ac:dyDescent="0.25">
      <c r="A28" s="269" t="s">
        <v>344</v>
      </c>
      <c r="B28" s="270">
        <v>62700</v>
      </c>
      <c r="C28" s="270"/>
      <c r="D28" s="270"/>
      <c r="E28" s="271"/>
    </row>
    <row r="29" spans="1:5" x14ac:dyDescent="0.25">
      <c r="A29" s="269" t="s">
        <v>345</v>
      </c>
      <c r="B29" s="270"/>
      <c r="C29" s="270"/>
      <c r="D29" s="270"/>
      <c r="E29" s="271"/>
    </row>
    <row r="30" spans="1:5" x14ac:dyDescent="0.25">
      <c r="A30" s="269" t="s">
        <v>346</v>
      </c>
      <c r="B30" s="270">
        <v>75200</v>
      </c>
      <c r="C30" s="270"/>
      <c r="D30" s="270"/>
      <c r="E30" s="271"/>
    </row>
    <row r="31" spans="1:5" x14ac:dyDescent="0.25">
      <c r="A31" s="269" t="s">
        <v>347</v>
      </c>
      <c r="B31" s="272">
        <f>SUM(B32:B33)</f>
        <v>1363700</v>
      </c>
      <c r="C31" s="272">
        <f>SUM(C32:C33)</f>
        <v>0</v>
      </c>
      <c r="D31" s="272">
        <f>SUM(D32:D33)</f>
        <v>0</v>
      </c>
      <c r="E31" s="273">
        <f>SUM(E32:E33)</f>
        <v>0</v>
      </c>
    </row>
    <row r="32" spans="1:5" x14ac:dyDescent="0.25">
      <c r="A32" s="269" t="s">
        <v>338</v>
      </c>
      <c r="B32" s="270">
        <v>932500</v>
      </c>
      <c r="C32" s="270"/>
      <c r="D32" s="270"/>
      <c r="E32" s="271"/>
    </row>
    <row r="33" spans="1:5" x14ac:dyDescent="0.25">
      <c r="A33" s="269" t="s">
        <v>348</v>
      </c>
      <c r="B33" s="270">
        <v>431200</v>
      </c>
      <c r="C33" s="270"/>
      <c r="D33" s="270"/>
      <c r="E33" s="271"/>
    </row>
    <row r="34" spans="1:5" x14ac:dyDescent="0.25">
      <c r="A34" s="269" t="s">
        <v>285</v>
      </c>
      <c r="B34" s="270">
        <v>335900</v>
      </c>
      <c r="C34" s="270"/>
      <c r="D34" s="270"/>
      <c r="E34" s="271"/>
    </row>
    <row r="35" spans="1:5" x14ac:dyDescent="0.25">
      <c r="A35" s="269" t="s">
        <v>349</v>
      </c>
      <c r="B35" s="272">
        <f>+B27-B28-B29-B30</f>
        <v>1699600</v>
      </c>
      <c r="C35" s="272">
        <f>+C27-C28-C29-C30</f>
        <v>0</v>
      </c>
      <c r="D35" s="272">
        <f>+D27-D28-D29-D30</f>
        <v>0</v>
      </c>
      <c r="E35" s="273">
        <f>+E27-E28-E29-E30</f>
        <v>0</v>
      </c>
    </row>
    <row r="36" spans="1:5" x14ac:dyDescent="0.25">
      <c r="A36" s="274" t="s">
        <v>350</v>
      </c>
      <c r="B36" s="275">
        <f>+B35+B13</f>
        <v>22201000</v>
      </c>
      <c r="C36" s="275">
        <f>+C35+C13</f>
        <v>2019344.25</v>
      </c>
      <c r="D36" s="275">
        <f>+D35+D13</f>
        <v>13907667.970000001</v>
      </c>
      <c r="E36" s="276">
        <f>+E35+E13</f>
        <v>0</v>
      </c>
    </row>
    <row r="37" spans="1:5" ht="2.4500000000000002" customHeight="1" x14ac:dyDescent="0.25">
      <c r="A37" s="277"/>
      <c r="B37" s="278"/>
      <c r="C37" s="279"/>
      <c r="D37" s="231"/>
      <c r="E37" s="231"/>
    </row>
    <row r="38" spans="1:5" ht="15" customHeight="1" x14ac:dyDescent="0.25">
      <c r="A38" s="788" t="s">
        <v>351</v>
      </c>
      <c r="B38" s="789" t="s">
        <v>352</v>
      </c>
      <c r="C38" s="790" t="s">
        <v>110</v>
      </c>
      <c r="D38" s="790"/>
      <c r="E38" s="790"/>
    </row>
    <row r="39" spans="1:5" x14ac:dyDescent="0.25">
      <c r="A39" s="788"/>
      <c r="B39" s="789"/>
      <c r="C39" s="791" t="s">
        <v>30</v>
      </c>
      <c r="D39" s="260" t="s">
        <v>214</v>
      </c>
      <c r="E39" s="261" t="s">
        <v>214</v>
      </c>
    </row>
    <row r="40" spans="1:5" ht="25.5" x14ac:dyDescent="0.25">
      <c r="A40" s="788"/>
      <c r="B40" s="789"/>
      <c r="C40" s="791"/>
      <c r="D40" s="262" t="s">
        <v>215</v>
      </c>
      <c r="E40" s="263" t="s">
        <v>216</v>
      </c>
    </row>
    <row r="41" spans="1:5" x14ac:dyDescent="0.25">
      <c r="A41" s="269" t="s">
        <v>353</v>
      </c>
      <c r="B41" s="280">
        <f>SUM(B42:B44)</f>
        <v>22329676.289999999</v>
      </c>
      <c r="C41" s="280">
        <f>SUM(C42:C44)</f>
        <v>986120.11</v>
      </c>
      <c r="D41" s="280">
        <f>SUM(D42:D44)</f>
        <v>9001494.25</v>
      </c>
      <c r="E41" s="281">
        <f>SUM(E42:E44)</f>
        <v>0</v>
      </c>
    </row>
    <row r="42" spans="1:5" x14ac:dyDescent="0.25">
      <c r="A42" s="269" t="s">
        <v>354</v>
      </c>
      <c r="B42" s="282">
        <v>7986063.04</v>
      </c>
      <c r="C42" s="282">
        <v>681920.61</v>
      </c>
      <c r="D42" s="282">
        <v>6554999.0599999996</v>
      </c>
      <c r="E42" s="283"/>
    </row>
    <row r="43" spans="1:5" x14ac:dyDescent="0.25">
      <c r="A43" s="269" t="s">
        <v>355</v>
      </c>
      <c r="B43" s="270"/>
      <c r="C43" s="270"/>
      <c r="D43" s="270"/>
      <c r="E43" s="271"/>
    </row>
    <row r="44" spans="1:5" x14ac:dyDescent="0.25">
      <c r="A44" s="269" t="s">
        <v>356</v>
      </c>
      <c r="B44" s="282">
        <v>14343613.25</v>
      </c>
      <c r="C44" s="282">
        <v>304199.5</v>
      </c>
      <c r="D44" s="282">
        <v>2446495.19</v>
      </c>
      <c r="E44" s="283"/>
    </row>
    <row r="45" spans="1:5" x14ac:dyDescent="0.25">
      <c r="A45" s="269" t="s">
        <v>357</v>
      </c>
      <c r="B45" s="280">
        <f>+B41-B43</f>
        <v>22329676.289999999</v>
      </c>
      <c r="C45" s="280">
        <f>+C41-C43</f>
        <v>986120.11</v>
      </c>
      <c r="D45" s="280">
        <f>+D41-D43</f>
        <v>9001494.25</v>
      </c>
      <c r="E45" s="281">
        <f>+E41-E43</f>
        <v>0</v>
      </c>
    </row>
    <row r="46" spans="1:5" x14ac:dyDescent="0.25">
      <c r="A46" s="284" t="s">
        <v>358</v>
      </c>
      <c r="B46" s="272">
        <f>+B47+B52+B48</f>
        <v>7480196.0700000003</v>
      </c>
      <c r="C46" s="272">
        <f>+C47+C52+C48</f>
        <v>22846</v>
      </c>
      <c r="D46" s="272">
        <f>+D47+D52+D48</f>
        <v>219146</v>
      </c>
      <c r="E46" s="273">
        <f>+E47+E52+E48</f>
        <v>0</v>
      </c>
    </row>
    <row r="47" spans="1:5" x14ac:dyDescent="0.25">
      <c r="A47" s="269" t="s">
        <v>322</v>
      </c>
      <c r="B47" s="270">
        <v>7410996.0700000003</v>
      </c>
      <c r="C47" s="270">
        <v>22846</v>
      </c>
      <c r="D47" s="270">
        <v>219146</v>
      </c>
      <c r="E47" s="271"/>
    </row>
    <row r="48" spans="1:5" x14ac:dyDescent="0.25">
      <c r="A48" s="269" t="s">
        <v>359</v>
      </c>
      <c r="B48" s="272">
        <f>SUM(B49:B51)</f>
        <v>69200</v>
      </c>
      <c r="C48" s="272">
        <f>SUM(C49:C51)</f>
        <v>0</v>
      </c>
      <c r="D48" s="272">
        <f>SUM(D49:D51)</f>
        <v>0</v>
      </c>
      <c r="E48" s="273">
        <f>SUM(E49:E51)</f>
        <v>0</v>
      </c>
    </row>
    <row r="49" spans="1:5" x14ac:dyDescent="0.25">
      <c r="A49" s="269" t="s">
        <v>360</v>
      </c>
      <c r="B49" s="270"/>
      <c r="C49" s="270"/>
      <c r="D49" s="270"/>
      <c r="E49" s="271"/>
    </row>
    <row r="50" spans="1:5" x14ac:dyDescent="0.25">
      <c r="A50" s="269" t="s">
        <v>361</v>
      </c>
      <c r="B50" s="270"/>
      <c r="C50" s="270"/>
      <c r="D50" s="270"/>
      <c r="E50" s="271"/>
    </row>
    <row r="51" spans="1:5" x14ac:dyDescent="0.25">
      <c r="A51" s="269" t="s">
        <v>362</v>
      </c>
      <c r="B51" s="270">
        <v>69200</v>
      </c>
      <c r="C51" s="270"/>
      <c r="D51" s="270"/>
      <c r="E51" s="271"/>
    </row>
    <row r="52" spans="1:5" x14ac:dyDescent="0.25">
      <c r="A52" s="269" t="s">
        <v>363</v>
      </c>
      <c r="B52" s="270"/>
      <c r="C52" s="270"/>
      <c r="D52" s="270"/>
      <c r="E52" s="271"/>
    </row>
    <row r="53" spans="1:5" x14ac:dyDescent="0.25">
      <c r="A53" s="284" t="s">
        <v>364</v>
      </c>
      <c r="B53" s="272">
        <f>+B46-B49-B50-B52</f>
        <v>7480196.0700000003</v>
      </c>
      <c r="C53" s="272">
        <f>+C46-C49-C50-C52</f>
        <v>22846</v>
      </c>
      <c r="D53" s="272">
        <f>+D46-D49-D50-D52</f>
        <v>219146</v>
      </c>
      <c r="E53" s="273">
        <f>+E46-E49-E50-E52</f>
        <v>0</v>
      </c>
    </row>
    <row r="54" spans="1:5" x14ac:dyDescent="0.25">
      <c r="A54" s="284" t="s">
        <v>365</v>
      </c>
      <c r="B54" s="270">
        <v>283600</v>
      </c>
      <c r="C54" s="270"/>
      <c r="D54" s="270"/>
      <c r="E54" s="271"/>
    </row>
    <row r="55" spans="1:5" x14ac:dyDescent="0.25">
      <c r="A55" s="284" t="s">
        <v>366</v>
      </c>
      <c r="B55" s="270"/>
      <c r="C55" s="270"/>
      <c r="D55" s="270"/>
      <c r="E55" s="271"/>
    </row>
    <row r="56" spans="1:5" x14ac:dyDescent="0.25">
      <c r="A56" s="285" t="s">
        <v>367</v>
      </c>
      <c r="B56" s="275">
        <f>+B45+B53+B54+B55</f>
        <v>30093472.359999999</v>
      </c>
      <c r="C56" s="275">
        <f>+C45+C53+C54+C55</f>
        <v>1008966.11</v>
      </c>
      <c r="D56" s="275">
        <f>+D45+D53+D54+D55</f>
        <v>9220640.25</v>
      </c>
      <c r="E56" s="276">
        <f>+E45+E53+E54+E55</f>
        <v>0</v>
      </c>
    </row>
    <row r="57" spans="1:5" ht="2.4500000000000002" customHeight="1" x14ac:dyDescent="0.25">
      <c r="A57" s="286"/>
      <c r="B57" s="287"/>
      <c r="C57" s="287"/>
      <c r="D57" s="287"/>
      <c r="E57" s="287"/>
    </row>
    <row r="58" spans="1:5" x14ac:dyDescent="0.25">
      <c r="A58" s="285" t="s">
        <v>368</v>
      </c>
      <c r="B58" s="276">
        <f>+B36-B56</f>
        <v>-7892472.3599999994</v>
      </c>
      <c r="C58" s="276">
        <f>+C36-C56</f>
        <v>1010378.14</v>
      </c>
      <c r="D58" s="276">
        <f>+D36-D56</f>
        <v>4687027.7200000007</v>
      </c>
      <c r="E58" s="276">
        <f>+E36-E56</f>
        <v>0</v>
      </c>
    </row>
    <row r="59" spans="1:5" ht="2.4500000000000002" customHeight="1" x14ac:dyDescent="0.25">
      <c r="A59" s="286"/>
      <c r="B59" s="278"/>
      <c r="C59" s="245"/>
      <c r="D59" s="245"/>
      <c r="E59" s="245"/>
    </row>
    <row r="60" spans="1:5" x14ac:dyDescent="0.25">
      <c r="A60" s="285" t="s">
        <v>369</v>
      </c>
      <c r="B60" s="288" t="s">
        <v>370</v>
      </c>
      <c r="C60" s="288"/>
      <c r="D60" s="289"/>
      <c r="E60" s="289"/>
    </row>
    <row r="61" spans="1:5" ht="2.4500000000000002" customHeight="1" x14ac:dyDescent="0.25">
      <c r="A61" s="269"/>
      <c r="B61" s="231"/>
      <c r="C61" s="231"/>
      <c r="D61" s="231"/>
      <c r="E61" s="231"/>
    </row>
    <row r="62" spans="1:5" ht="15" customHeight="1" x14ac:dyDescent="0.25">
      <c r="A62" s="792" t="s">
        <v>312</v>
      </c>
      <c r="B62" s="792"/>
      <c r="C62" s="792"/>
      <c r="D62" s="792"/>
      <c r="E62" s="779" t="s">
        <v>313</v>
      </c>
    </row>
    <row r="63" spans="1:5" x14ac:dyDescent="0.25">
      <c r="A63" s="792"/>
      <c r="B63" s="792"/>
      <c r="C63" s="792"/>
      <c r="D63" s="792"/>
      <c r="E63" s="779"/>
    </row>
    <row r="64" spans="1:5" x14ac:dyDescent="0.25">
      <c r="A64" s="786" t="s">
        <v>371</v>
      </c>
      <c r="B64" s="786"/>
      <c r="C64" s="786"/>
      <c r="D64" s="786"/>
      <c r="E64" s="290"/>
    </row>
    <row r="65" spans="1:5" x14ac:dyDescent="0.25">
      <c r="A65" s="787" t="s">
        <v>140</v>
      </c>
      <c r="B65" s="787"/>
      <c r="C65" s="787"/>
      <c r="D65" s="787"/>
      <c r="E65" s="787"/>
    </row>
  </sheetData>
  <sheetProtection password="DA51" sheet="1" formatColumns="0" formatRows="0" selectLockedCells="1"/>
  <mergeCells count="17">
    <mergeCell ref="A3:E3"/>
    <mergeCell ref="A4:E4"/>
    <mergeCell ref="A5:E5"/>
    <mergeCell ref="A6:E6"/>
    <mergeCell ref="A7:E7"/>
    <mergeCell ref="A10:A12"/>
    <mergeCell ref="B10:B12"/>
    <mergeCell ref="C10:E10"/>
    <mergeCell ref="C11:C12"/>
    <mergeCell ref="A64:D64"/>
    <mergeCell ref="A65:E65"/>
    <mergeCell ref="A38:A40"/>
    <mergeCell ref="B38:B40"/>
    <mergeCell ref="C38:E38"/>
    <mergeCell ref="C39:C40"/>
    <mergeCell ref="A62:D63"/>
    <mergeCell ref="E62:E63"/>
  </mergeCells>
  <printOptions horizontalCentered="1" verticalCentered="1"/>
  <pageMargins left="0" right="0" top="0" bottom="0" header="0.51180555555555551" footer="0.51180555555555551"/>
  <pageSetup paperSize="9" scale="85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A7" sqref="A7:K7"/>
    </sheetView>
  </sheetViews>
  <sheetFormatPr defaultRowHeight="15" x14ac:dyDescent="0.25"/>
  <cols>
    <col min="1" max="1" width="49.5703125" customWidth="1"/>
    <col min="2" max="11" width="11" customWidth="1"/>
  </cols>
  <sheetData>
    <row r="1" spans="1:11" ht="15.75" x14ac:dyDescent="0.25">
      <c r="A1" s="221" t="s">
        <v>372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 ht="2.4500000000000002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x14ac:dyDescent="0.25">
      <c r="A3" s="781" t="s">
        <v>923</v>
      </c>
      <c r="B3" s="781"/>
      <c r="C3" s="781"/>
      <c r="D3" s="781"/>
      <c r="E3" s="781"/>
      <c r="F3" s="781"/>
      <c r="G3" s="781"/>
      <c r="H3" s="781"/>
      <c r="I3" s="781"/>
      <c r="J3" s="781"/>
      <c r="K3" s="781"/>
    </row>
    <row r="4" spans="1:11" x14ac:dyDescent="0.25">
      <c r="A4" s="782" t="s">
        <v>1</v>
      </c>
      <c r="B4" s="782"/>
      <c r="C4" s="782"/>
      <c r="D4" s="782"/>
      <c r="E4" s="782"/>
      <c r="F4" s="782"/>
      <c r="G4" s="782"/>
      <c r="H4" s="782"/>
      <c r="I4" s="782"/>
      <c r="J4" s="782"/>
      <c r="K4" s="782"/>
    </row>
    <row r="5" spans="1:11" x14ac:dyDescent="0.25">
      <c r="A5" s="783" t="s">
        <v>373</v>
      </c>
      <c r="B5" s="783"/>
      <c r="C5" s="783"/>
      <c r="D5" s="783"/>
      <c r="E5" s="783"/>
      <c r="F5" s="783"/>
      <c r="G5" s="783"/>
      <c r="H5" s="783"/>
      <c r="I5" s="783"/>
      <c r="J5" s="783"/>
      <c r="K5" s="783"/>
    </row>
    <row r="6" spans="1:11" x14ac:dyDescent="0.25">
      <c r="A6" s="782" t="s">
        <v>22</v>
      </c>
      <c r="B6" s="782"/>
      <c r="C6" s="782"/>
      <c r="D6" s="782"/>
      <c r="E6" s="782"/>
      <c r="F6" s="782"/>
      <c r="G6" s="782"/>
      <c r="H6" s="782"/>
      <c r="I6" s="782"/>
      <c r="J6" s="782"/>
      <c r="K6" s="782"/>
    </row>
    <row r="7" spans="1:11" x14ac:dyDescent="0.25">
      <c r="A7" s="781" t="s">
        <v>936</v>
      </c>
      <c r="B7" s="781"/>
      <c r="C7" s="781"/>
      <c r="D7" s="781"/>
      <c r="E7" s="781"/>
      <c r="F7" s="781"/>
      <c r="G7" s="781"/>
      <c r="H7" s="781"/>
      <c r="I7" s="781"/>
      <c r="J7" s="781"/>
      <c r="K7" s="781"/>
    </row>
    <row r="8" spans="1:11" ht="2.4500000000000002" customHeight="1" x14ac:dyDescent="0.25">
      <c r="A8" s="292"/>
      <c r="B8" s="292"/>
      <c r="C8" s="233"/>
      <c r="D8" s="233"/>
      <c r="E8" s="233"/>
      <c r="F8" s="233"/>
      <c r="G8" s="233"/>
      <c r="H8" s="233"/>
      <c r="I8" s="233"/>
      <c r="J8" s="233"/>
      <c r="K8" s="233"/>
    </row>
    <row r="9" spans="1:11" x14ac:dyDescent="0.25">
      <c r="A9" s="293" t="s">
        <v>374</v>
      </c>
      <c r="B9" s="230"/>
      <c r="C9" s="233"/>
      <c r="D9" s="233"/>
      <c r="E9" s="233"/>
      <c r="F9" s="233"/>
      <c r="G9" s="233"/>
      <c r="H9" s="233"/>
      <c r="I9" s="233"/>
      <c r="J9" s="233"/>
      <c r="K9" s="226">
        <v>1</v>
      </c>
    </row>
    <row r="10" spans="1:11" x14ac:dyDescent="0.25">
      <c r="A10" s="801" t="s">
        <v>375</v>
      </c>
      <c r="B10" s="800" t="s">
        <v>376</v>
      </c>
      <c r="C10" s="800"/>
      <c r="D10" s="800"/>
      <c r="E10" s="800"/>
      <c r="F10" s="800"/>
      <c r="G10" s="802" t="s">
        <v>377</v>
      </c>
      <c r="H10" s="802"/>
      <c r="I10" s="802"/>
      <c r="J10" s="802"/>
      <c r="K10" s="802"/>
    </row>
    <row r="11" spans="1:11" x14ac:dyDescent="0.25">
      <c r="A11" s="801"/>
      <c r="B11" s="800" t="s">
        <v>378</v>
      </c>
      <c r="C11" s="800"/>
      <c r="D11" s="791" t="s">
        <v>379</v>
      </c>
      <c r="E11" s="791" t="s">
        <v>380</v>
      </c>
      <c r="F11" s="791" t="s">
        <v>381</v>
      </c>
      <c r="G11" s="800" t="s">
        <v>378</v>
      </c>
      <c r="H11" s="800"/>
      <c r="I11" s="791" t="s">
        <v>379</v>
      </c>
      <c r="J11" s="791" t="s">
        <v>380</v>
      </c>
      <c r="K11" s="777" t="s">
        <v>381</v>
      </c>
    </row>
    <row r="12" spans="1:11" ht="15" customHeight="1" x14ac:dyDescent="0.25">
      <c r="A12" s="801"/>
      <c r="B12" s="797" t="s">
        <v>382</v>
      </c>
      <c r="C12" s="798" t="s">
        <v>383</v>
      </c>
      <c r="D12" s="791"/>
      <c r="E12" s="791"/>
      <c r="F12" s="791"/>
      <c r="G12" s="797" t="s">
        <v>382</v>
      </c>
      <c r="H12" s="798" t="s">
        <v>383</v>
      </c>
      <c r="I12" s="791"/>
      <c r="J12" s="791"/>
      <c r="K12" s="777"/>
    </row>
    <row r="13" spans="1:11" x14ac:dyDescent="0.25">
      <c r="A13" s="801"/>
      <c r="B13" s="797"/>
      <c r="C13" s="797"/>
      <c r="D13" s="791"/>
      <c r="E13" s="791"/>
      <c r="F13" s="791"/>
      <c r="G13" s="797"/>
      <c r="H13" s="797"/>
      <c r="I13" s="791"/>
      <c r="J13" s="791"/>
      <c r="K13" s="777"/>
    </row>
    <row r="14" spans="1:11" ht="15" customHeight="1" x14ac:dyDescent="0.25">
      <c r="A14" s="801"/>
      <c r="B14" s="797"/>
      <c r="C14" s="799" t="s">
        <v>216</v>
      </c>
      <c r="D14" s="791"/>
      <c r="E14" s="791"/>
      <c r="F14" s="791"/>
      <c r="G14" s="797"/>
      <c r="H14" s="799" t="s">
        <v>216</v>
      </c>
      <c r="I14" s="791"/>
      <c r="J14" s="791"/>
      <c r="K14" s="777"/>
    </row>
    <row r="15" spans="1:11" x14ac:dyDescent="0.25">
      <c r="A15" s="801"/>
      <c r="B15" s="797"/>
      <c r="C15" s="799"/>
      <c r="D15" s="791"/>
      <c r="E15" s="791"/>
      <c r="F15" s="791"/>
      <c r="G15" s="797"/>
      <c r="H15" s="799"/>
      <c r="I15" s="791"/>
      <c r="J15" s="791"/>
      <c r="K15" s="777"/>
    </row>
    <row r="16" spans="1:11" x14ac:dyDescent="0.25">
      <c r="A16" s="292" t="s">
        <v>384</v>
      </c>
      <c r="B16" s="294">
        <f t="shared" ref="B16:K16" si="0">SUM(B18,B20,B22,B24)</f>
        <v>0</v>
      </c>
      <c r="C16" s="294">
        <f t="shared" si="0"/>
        <v>0</v>
      </c>
      <c r="D16" s="294">
        <f t="shared" si="0"/>
        <v>0</v>
      </c>
      <c r="E16" s="294">
        <f t="shared" si="0"/>
        <v>0</v>
      </c>
      <c r="F16" s="294">
        <f t="shared" si="0"/>
        <v>0</v>
      </c>
      <c r="G16" s="294">
        <f t="shared" si="0"/>
        <v>0</v>
      </c>
      <c r="H16" s="294">
        <f t="shared" si="0"/>
        <v>0</v>
      </c>
      <c r="I16" s="294">
        <f t="shared" si="0"/>
        <v>0</v>
      </c>
      <c r="J16" s="294">
        <f t="shared" si="0"/>
        <v>0</v>
      </c>
      <c r="K16" s="295">
        <f t="shared" si="0"/>
        <v>0</v>
      </c>
    </row>
    <row r="17" spans="1:11" ht="2.4500000000000002" customHeight="1" x14ac:dyDescent="0.25">
      <c r="A17" s="292"/>
      <c r="B17" s="294"/>
      <c r="C17" s="294"/>
      <c r="D17" s="294"/>
      <c r="E17" s="294"/>
      <c r="F17" s="294"/>
      <c r="G17" s="294"/>
      <c r="H17" s="294"/>
      <c r="I17" s="294"/>
      <c r="J17" s="294"/>
      <c r="K17" s="295"/>
    </row>
    <row r="18" spans="1:11" x14ac:dyDescent="0.25">
      <c r="A18" s="292" t="s">
        <v>385</v>
      </c>
      <c r="B18" s="296"/>
      <c r="C18" s="296"/>
      <c r="D18" s="296"/>
      <c r="E18" s="296"/>
      <c r="F18" s="296"/>
      <c r="G18" s="296"/>
      <c r="H18" s="296"/>
      <c r="I18" s="296"/>
      <c r="J18" s="296"/>
      <c r="K18" s="297"/>
    </row>
    <row r="19" spans="1:11" ht="2.4500000000000002" customHeight="1" x14ac:dyDescent="0.25">
      <c r="A19" s="292"/>
      <c r="B19" s="294"/>
      <c r="C19" s="294"/>
      <c r="D19" s="294"/>
      <c r="E19" s="294"/>
      <c r="F19" s="294"/>
      <c r="G19" s="294"/>
      <c r="H19" s="294"/>
      <c r="I19" s="294"/>
      <c r="J19" s="294"/>
      <c r="K19" s="295"/>
    </row>
    <row r="20" spans="1:11" x14ac:dyDescent="0.25">
      <c r="A20" s="292" t="s">
        <v>386</v>
      </c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spans="1:11" ht="2.4500000000000002" customHeight="1" x14ac:dyDescent="0.25">
      <c r="A21" s="292"/>
      <c r="B21" s="294"/>
      <c r="C21" s="294"/>
      <c r="D21" s="294"/>
      <c r="E21" s="294"/>
      <c r="F21" s="294"/>
      <c r="G21" s="294"/>
      <c r="H21" s="294"/>
      <c r="I21" s="294"/>
      <c r="J21" s="294"/>
      <c r="K21" s="295"/>
    </row>
    <row r="22" spans="1:11" x14ac:dyDescent="0.25">
      <c r="A22" s="292" t="s">
        <v>387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2.4500000000000002" customHeight="1" x14ac:dyDescent="0.25">
      <c r="A23" s="292"/>
      <c r="B23" s="294"/>
      <c r="C23" s="294"/>
      <c r="D23" s="294"/>
      <c r="E23" s="294"/>
      <c r="F23" s="294"/>
      <c r="G23" s="294"/>
      <c r="H23" s="294"/>
      <c r="I23" s="294"/>
      <c r="J23" s="294"/>
      <c r="K23" s="295"/>
    </row>
    <row r="24" spans="1:11" x14ac:dyDescent="0.25">
      <c r="A24" s="292" t="s">
        <v>388</v>
      </c>
      <c r="B24" s="296"/>
      <c r="C24" s="296"/>
      <c r="D24" s="296"/>
      <c r="E24" s="296"/>
      <c r="F24" s="296"/>
      <c r="G24" s="296"/>
      <c r="H24" s="296"/>
      <c r="I24" s="296"/>
      <c r="J24" s="296"/>
      <c r="K24" s="297"/>
    </row>
    <row r="25" spans="1:11" ht="2.4500000000000002" customHeight="1" x14ac:dyDescent="0.25">
      <c r="A25" s="292"/>
      <c r="B25" s="294"/>
      <c r="C25" s="294"/>
      <c r="D25" s="294"/>
      <c r="E25" s="294"/>
      <c r="F25" s="294"/>
      <c r="G25" s="294"/>
      <c r="H25" s="294"/>
      <c r="I25" s="294"/>
      <c r="J25" s="294"/>
      <c r="K25" s="295"/>
    </row>
    <row r="26" spans="1:11" x14ac:dyDescent="0.25">
      <c r="A26" s="292" t="s">
        <v>389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7"/>
    </row>
    <row r="27" spans="1:11" ht="2.4500000000000002" customHeight="1" x14ac:dyDescent="0.25">
      <c r="A27" s="233"/>
      <c r="B27" s="294"/>
      <c r="C27" s="294"/>
      <c r="D27" s="294"/>
      <c r="E27" s="294"/>
      <c r="F27" s="294"/>
      <c r="G27" s="294"/>
      <c r="H27" s="294"/>
      <c r="I27" s="294"/>
      <c r="J27" s="294"/>
      <c r="K27" s="295"/>
    </row>
    <row r="28" spans="1:11" x14ac:dyDescent="0.25">
      <c r="A28" s="298" t="s">
        <v>179</v>
      </c>
      <c r="B28" s="299">
        <f t="shared" ref="B28:K28" si="1">+B16+B26</f>
        <v>0</v>
      </c>
      <c r="C28" s="299">
        <f t="shared" si="1"/>
        <v>0</v>
      </c>
      <c r="D28" s="299">
        <f t="shared" si="1"/>
        <v>0</v>
      </c>
      <c r="E28" s="299">
        <f t="shared" si="1"/>
        <v>0</v>
      </c>
      <c r="F28" s="299">
        <f t="shared" si="1"/>
        <v>0</v>
      </c>
      <c r="G28" s="299">
        <f t="shared" si="1"/>
        <v>0</v>
      </c>
      <c r="H28" s="299">
        <f t="shared" si="1"/>
        <v>0</v>
      </c>
      <c r="I28" s="299">
        <f t="shared" si="1"/>
        <v>0</v>
      </c>
      <c r="J28" s="299">
        <f t="shared" si="1"/>
        <v>0</v>
      </c>
      <c r="K28" s="300">
        <f t="shared" si="1"/>
        <v>0</v>
      </c>
    </row>
    <row r="29" spans="1:11" x14ac:dyDescent="0.25">
      <c r="A29" s="796" t="s">
        <v>140</v>
      </c>
      <c r="B29" s="796"/>
      <c r="C29" s="796"/>
      <c r="D29" s="796"/>
      <c r="E29" s="796"/>
      <c r="F29" s="796"/>
      <c r="G29" s="796"/>
      <c r="H29" s="796"/>
      <c r="I29" s="796"/>
      <c r="J29" s="796"/>
      <c r="K29" s="796"/>
    </row>
  </sheetData>
  <sheetProtection sheet="1" formatColumns="0" formatRows="0" selectLockedCells="1"/>
  <mergeCells count="23">
    <mergeCell ref="I11:I15"/>
    <mergeCell ref="J11:J15"/>
    <mergeCell ref="K11:K15"/>
    <mergeCell ref="A3:K3"/>
    <mergeCell ref="A4:K4"/>
    <mergeCell ref="A5:K5"/>
    <mergeCell ref="A6:K6"/>
    <mergeCell ref="A7:K7"/>
    <mergeCell ref="A10:A15"/>
    <mergeCell ref="B10:F10"/>
    <mergeCell ref="G10:K10"/>
    <mergeCell ref="B11:C11"/>
    <mergeCell ref="D11:D15"/>
    <mergeCell ref="A29:K29"/>
    <mergeCell ref="B12:B15"/>
    <mergeCell ref="C12:C13"/>
    <mergeCell ref="G12:G15"/>
    <mergeCell ref="H12:H13"/>
    <mergeCell ref="C14:C15"/>
    <mergeCell ref="H14:H15"/>
    <mergeCell ref="E11:E15"/>
    <mergeCell ref="F11:F15"/>
    <mergeCell ref="G11:H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workbookViewId="0">
      <selection activeCell="A7" sqref="A7:F7"/>
    </sheetView>
  </sheetViews>
  <sheetFormatPr defaultRowHeight="15.75" customHeight="1" x14ac:dyDescent="0.25"/>
  <cols>
    <col min="1" max="1" width="91.5703125" style="1" customWidth="1"/>
    <col min="2" max="6" width="13" style="1" customWidth="1"/>
    <col min="7" max="16384" width="9.140625" style="1"/>
  </cols>
  <sheetData>
    <row r="1" spans="1:6" ht="15" customHeight="1" x14ac:dyDescent="0.25">
      <c r="A1" s="829" t="s">
        <v>390</v>
      </c>
      <c r="B1" s="829"/>
      <c r="C1" s="829"/>
      <c r="D1" s="829"/>
      <c r="E1" s="829"/>
      <c r="F1" s="829"/>
    </row>
    <row r="2" spans="1:6" ht="2.25" customHeight="1" x14ac:dyDescent="0.25">
      <c r="A2" s="301"/>
      <c r="B2" s="301"/>
      <c r="C2" s="301"/>
      <c r="D2" s="301"/>
      <c r="E2" s="301"/>
      <c r="F2" s="301"/>
    </row>
    <row r="3" spans="1:6" ht="15" customHeight="1" x14ac:dyDescent="0.25">
      <c r="A3" s="830" t="s">
        <v>923</v>
      </c>
      <c r="B3" s="830"/>
      <c r="C3" s="830"/>
      <c r="D3" s="830"/>
      <c r="E3" s="830"/>
      <c r="F3" s="830"/>
    </row>
    <row r="4" spans="1:6" ht="15" customHeight="1" x14ac:dyDescent="0.25">
      <c r="A4" s="794" t="s">
        <v>1</v>
      </c>
      <c r="B4" s="794"/>
      <c r="C4" s="794"/>
      <c r="D4" s="794"/>
      <c r="E4" s="794"/>
      <c r="F4" s="794"/>
    </row>
    <row r="5" spans="1:6" ht="15" customHeight="1" x14ac:dyDescent="0.25">
      <c r="A5" s="795" t="s">
        <v>391</v>
      </c>
      <c r="B5" s="795"/>
      <c r="C5" s="795"/>
      <c r="D5" s="795"/>
      <c r="E5" s="795"/>
      <c r="F5" s="795"/>
    </row>
    <row r="6" spans="1:6" ht="15" customHeight="1" x14ac:dyDescent="0.25">
      <c r="A6" s="794" t="s">
        <v>22</v>
      </c>
      <c r="B6" s="794"/>
      <c r="C6" s="794"/>
      <c r="D6" s="794"/>
      <c r="E6" s="794"/>
      <c r="F6" s="794"/>
    </row>
    <row r="7" spans="1:6" ht="15" customHeight="1" x14ac:dyDescent="0.25">
      <c r="A7" s="793" t="s">
        <v>937</v>
      </c>
      <c r="B7" s="793"/>
      <c r="C7" s="793"/>
      <c r="D7" s="793"/>
      <c r="E7" s="793"/>
      <c r="F7" s="793"/>
    </row>
    <row r="8" spans="1:6" ht="14.1" customHeight="1" x14ac:dyDescent="0.25">
      <c r="A8" s="257" t="s">
        <v>392</v>
      </c>
      <c r="B8" s="255"/>
      <c r="C8" s="255"/>
      <c r="D8" s="255"/>
      <c r="E8" s="255"/>
      <c r="F8" s="259">
        <v>1</v>
      </c>
    </row>
    <row r="9" spans="1:6" ht="14.1" customHeight="1" x14ac:dyDescent="0.25">
      <c r="A9" s="771" t="s">
        <v>393</v>
      </c>
      <c r="B9" s="771"/>
      <c r="C9" s="771"/>
      <c r="D9" s="771"/>
      <c r="E9" s="771"/>
      <c r="F9" s="771"/>
    </row>
    <row r="10" spans="1:6" ht="14.1" customHeight="1" x14ac:dyDescent="0.25">
      <c r="A10" s="247"/>
      <c r="B10" s="260" t="s">
        <v>24</v>
      </c>
      <c r="C10" s="260" t="s">
        <v>24</v>
      </c>
      <c r="D10" s="821" t="s">
        <v>25</v>
      </c>
      <c r="E10" s="821"/>
      <c r="F10" s="821"/>
    </row>
    <row r="11" spans="1:6" ht="14.1" customHeight="1" x14ac:dyDescent="0.25">
      <c r="A11" s="302" t="s">
        <v>394</v>
      </c>
      <c r="B11" s="303" t="s">
        <v>28</v>
      </c>
      <c r="C11" s="303" t="s">
        <v>29</v>
      </c>
      <c r="D11" s="260" t="s">
        <v>30</v>
      </c>
      <c r="E11" s="260" t="s">
        <v>32</v>
      </c>
      <c r="F11" s="304" t="s">
        <v>31</v>
      </c>
    </row>
    <row r="12" spans="1:6" ht="14.1" customHeight="1" x14ac:dyDescent="0.25">
      <c r="A12" s="249"/>
      <c r="B12" s="305"/>
      <c r="C12" s="306" t="s">
        <v>33</v>
      </c>
      <c r="D12" s="305"/>
      <c r="E12" s="306" t="s">
        <v>34</v>
      </c>
      <c r="F12" s="307" t="s">
        <v>395</v>
      </c>
    </row>
    <row r="13" spans="1:6" ht="14.1" customHeight="1" x14ac:dyDescent="0.25">
      <c r="A13" s="308" t="s">
        <v>396</v>
      </c>
      <c r="B13" s="272">
        <f>+B14+B20+B26+B38+B32</f>
        <v>352200</v>
      </c>
      <c r="C13" s="272">
        <f>+C14+C20+C26+C38+C32</f>
        <v>352200</v>
      </c>
      <c r="D13" s="272">
        <f>+D14+D20+D26+D38+D32</f>
        <v>0</v>
      </c>
      <c r="E13" s="272">
        <f>+E14+E20+E26+E38+E32</f>
        <v>0</v>
      </c>
      <c r="F13" s="309">
        <f t="shared" ref="F13:F54" si="0">IF(C13="",0,IF(C13=0,0,E13/C13))</f>
        <v>0</v>
      </c>
    </row>
    <row r="14" spans="1:6" ht="14.1" customHeight="1" x14ac:dyDescent="0.25">
      <c r="A14" s="310" t="s">
        <v>397</v>
      </c>
      <c r="B14" s="272">
        <f>SUM(B15:B19)</f>
        <v>26900</v>
      </c>
      <c r="C14" s="272">
        <f>SUM(C15:C19)</f>
        <v>26900</v>
      </c>
      <c r="D14" s="272">
        <f>SUM(D15:D19)</f>
        <v>0</v>
      </c>
      <c r="E14" s="272">
        <f>SUM(E15:E19)</f>
        <v>0</v>
      </c>
      <c r="F14" s="309">
        <f t="shared" si="0"/>
        <v>0</v>
      </c>
    </row>
    <row r="15" spans="1:6" ht="14.1" customHeight="1" x14ac:dyDescent="0.25">
      <c r="A15" s="310" t="s">
        <v>398</v>
      </c>
      <c r="B15" s="270">
        <v>20600</v>
      </c>
      <c r="C15" s="270">
        <v>20600</v>
      </c>
      <c r="D15" s="270"/>
      <c r="E15" s="270"/>
      <c r="F15" s="309">
        <f t="shared" si="0"/>
        <v>0</v>
      </c>
    </row>
    <row r="16" spans="1:6" ht="14.1" customHeight="1" x14ac:dyDescent="0.25">
      <c r="A16" s="310" t="s">
        <v>399</v>
      </c>
      <c r="B16" s="270"/>
      <c r="C16" s="270"/>
      <c r="D16" s="270"/>
      <c r="E16" s="270"/>
      <c r="F16" s="309">
        <f t="shared" si="0"/>
        <v>0</v>
      </c>
    </row>
    <row r="17" spans="1:6" ht="14.1" customHeight="1" x14ac:dyDescent="0.25">
      <c r="A17" s="310" t="s">
        <v>400</v>
      </c>
      <c r="B17" s="270">
        <v>6300</v>
      </c>
      <c r="C17" s="270">
        <v>6300</v>
      </c>
      <c r="D17" s="270"/>
      <c r="E17" s="270"/>
      <c r="F17" s="309">
        <f t="shared" si="0"/>
        <v>0</v>
      </c>
    </row>
    <row r="18" spans="1:6" ht="14.1" customHeight="1" x14ac:dyDescent="0.25">
      <c r="A18" s="310" t="s">
        <v>401</v>
      </c>
      <c r="B18" s="270"/>
      <c r="C18" s="270"/>
      <c r="D18" s="270"/>
      <c r="E18" s="270"/>
      <c r="F18" s="309">
        <f t="shared" si="0"/>
        <v>0</v>
      </c>
    </row>
    <row r="19" spans="1:6" ht="14.1" customHeight="1" x14ac:dyDescent="0.25">
      <c r="A19" s="310" t="s">
        <v>402</v>
      </c>
      <c r="B19" s="270"/>
      <c r="C19" s="270"/>
      <c r="D19" s="270"/>
      <c r="E19" s="270"/>
      <c r="F19" s="309">
        <f t="shared" si="0"/>
        <v>0</v>
      </c>
    </row>
    <row r="20" spans="1:6" ht="14.1" customHeight="1" x14ac:dyDescent="0.25">
      <c r="A20" s="310" t="s">
        <v>403</v>
      </c>
      <c r="B20" s="272">
        <f>SUM(B21:B25)</f>
        <v>20100</v>
      </c>
      <c r="C20" s="272">
        <f>SUM(C21:C25)</f>
        <v>20100</v>
      </c>
      <c r="D20" s="272">
        <f>SUM(D21:D25)</f>
        <v>0</v>
      </c>
      <c r="E20" s="272">
        <f>SUM(E21:E25)</f>
        <v>0</v>
      </c>
      <c r="F20" s="309">
        <f t="shared" si="0"/>
        <v>0</v>
      </c>
    </row>
    <row r="21" spans="1:6" ht="14.1" customHeight="1" x14ac:dyDescent="0.25">
      <c r="A21" s="310" t="s">
        <v>404</v>
      </c>
      <c r="B21" s="270">
        <v>13800</v>
      </c>
      <c r="C21" s="270">
        <v>13800</v>
      </c>
      <c r="D21" s="270"/>
      <c r="E21" s="270"/>
      <c r="F21" s="309">
        <f t="shared" si="0"/>
        <v>0</v>
      </c>
    </row>
    <row r="22" spans="1:6" ht="14.1" customHeight="1" x14ac:dyDescent="0.25">
      <c r="A22" s="310" t="s">
        <v>405</v>
      </c>
      <c r="B22" s="270"/>
      <c r="C22" s="270"/>
      <c r="D22" s="270"/>
      <c r="E22" s="270"/>
      <c r="F22" s="309">
        <f t="shared" si="0"/>
        <v>0</v>
      </c>
    </row>
    <row r="23" spans="1:6" ht="14.1" customHeight="1" x14ac:dyDescent="0.25">
      <c r="A23" s="310" t="s">
        <v>406</v>
      </c>
      <c r="B23" s="270">
        <v>6300</v>
      </c>
      <c r="C23" s="270">
        <v>6300</v>
      </c>
      <c r="D23" s="270"/>
      <c r="E23" s="270"/>
      <c r="F23" s="309">
        <f t="shared" si="0"/>
        <v>0</v>
      </c>
    </row>
    <row r="24" spans="1:6" ht="14.1" customHeight="1" x14ac:dyDescent="0.25">
      <c r="A24" s="310" t="s">
        <v>407</v>
      </c>
      <c r="B24" s="270"/>
      <c r="C24" s="270"/>
      <c r="D24" s="270"/>
      <c r="E24" s="270"/>
      <c r="F24" s="309">
        <f t="shared" si="0"/>
        <v>0</v>
      </c>
    </row>
    <row r="25" spans="1:6" ht="14.1" customHeight="1" x14ac:dyDescent="0.25">
      <c r="A25" s="310" t="s">
        <v>408</v>
      </c>
      <c r="B25" s="270"/>
      <c r="C25" s="270"/>
      <c r="D25" s="270"/>
      <c r="E25" s="270"/>
      <c r="F25" s="309">
        <f t="shared" si="0"/>
        <v>0</v>
      </c>
    </row>
    <row r="26" spans="1:6" ht="14.1" customHeight="1" x14ac:dyDescent="0.25">
      <c r="A26" s="310" t="s">
        <v>409</v>
      </c>
      <c r="B26" s="272">
        <f>SUM(B27:B31)</f>
        <v>210300</v>
      </c>
      <c r="C26" s="272">
        <f>SUM(C27:C31)</f>
        <v>210300</v>
      </c>
      <c r="D26" s="272">
        <f>SUM(D27:D31)</f>
        <v>0</v>
      </c>
      <c r="E26" s="272">
        <f>SUM(E27:E31)</f>
        <v>0</v>
      </c>
      <c r="F26" s="309">
        <f t="shared" si="0"/>
        <v>0</v>
      </c>
    </row>
    <row r="27" spans="1:6" ht="14.1" customHeight="1" x14ac:dyDescent="0.25">
      <c r="A27" s="310" t="s">
        <v>410</v>
      </c>
      <c r="B27" s="270">
        <v>197800</v>
      </c>
      <c r="C27" s="270">
        <v>197800</v>
      </c>
      <c r="D27" s="270"/>
      <c r="E27" s="270"/>
      <c r="F27" s="309">
        <f t="shared" si="0"/>
        <v>0</v>
      </c>
    </row>
    <row r="28" spans="1:6" ht="14.1" customHeight="1" x14ac:dyDescent="0.25">
      <c r="A28" s="310" t="s">
        <v>411</v>
      </c>
      <c r="B28" s="270"/>
      <c r="C28" s="270"/>
      <c r="D28" s="270"/>
      <c r="E28" s="270"/>
      <c r="F28" s="309">
        <f t="shared" si="0"/>
        <v>0</v>
      </c>
    </row>
    <row r="29" spans="1:6" ht="14.1" customHeight="1" x14ac:dyDescent="0.25">
      <c r="A29" s="310" t="s">
        <v>412</v>
      </c>
      <c r="B29" s="270">
        <v>12500</v>
      </c>
      <c r="C29" s="270">
        <v>12500</v>
      </c>
      <c r="D29" s="270"/>
      <c r="E29" s="270"/>
      <c r="F29" s="309">
        <f t="shared" si="0"/>
        <v>0</v>
      </c>
    </row>
    <row r="30" spans="1:6" ht="14.1" customHeight="1" x14ac:dyDescent="0.25">
      <c r="A30" s="310" t="s">
        <v>413</v>
      </c>
      <c r="B30" s="270"/>
      <c r="C30" s="270"/>
      <c r="D30" s="270"/>
      <c r="E30" s="270"/>
      <c r="F30" s="309">
        <f t="shared" si="0"/>
        <v>0</v>
      </c>
    </row>
    <row r="31" spans="1:6" ht="14.1" customHeight="1" x14ac:dyDescent="0.25">
      <c r="A31" s="310" t="s">
        <v>414</v>
      </c>
      <c r="B31" s="270"/>
      <c r="C31" s="270"/>
      <c r="D31" s="270"/>
      <c r="E31" s="270"/>
      <c r="F31" s="309">
        <f t="shared" si="0"/>
        <v>0</v>
      </c>
    </row>
    <row r="32" spans="1:6" ht="14.1" customHeight="1" x14ac:dyDescent="0.25">
      <c r="A32" s="308" t="s">
        <v>415</v>
      </c>
      <c r="B32" s="272">
        <f>SUM(B33:B37)</f>
        <v>89900</v>
      </c>
      <c r="C32" s="272">
        <f>SUM(C33:C37)</f>
        <v>89900</v>
      </c>
      <c r="D32" s="272">
        <f>SUM(D33:D37)</f>
        <v>0</v>
      </c>
      <c r="E32" s="272">
        <f>SUM(E33:E37)</f>
        <v>0</v>
      </c>
      <c r="F32" s="309">
        <f t="shared" si="0"/>
        <v>0</v>
      </c>
    </row>
    <row r="33" spans="1:6" ht="14.1" customHeight="1" x14ac:dyDescent="0.25">
      <c r="A33" s="310" t="s">
        <v>416</v>
      </c>
      <c r="B33" s="270">
        <v>83600</v>
      </c>
      <c r="C33" s="270">
        <v>83600</v>
      </c>
      <c r="D33" s="270"/>
      <c r="E33" s="270"/>
      <c r="F33" s="309">
        <f t="shared" si="0"/>
        <v>0</v>
      </c>
    </row>
    <row r="34" spans="1:6" ht="14.1" customHeight="1" x14ac:dyDescent="0.25">
      <c r="A34" s="310" t="s">
        <v>417</v>
      </c>
      <c r="B34" s="270"/>
      <c r="C34" s="270"/>
      <c r="D34" s="270"/>
      <c r="E34" s="270"/>
      <c r="F34" s="309">
        <f t="shared" si="0"/>
        <v>0</v>
      </c>
    </row>
    <row r="35" spans="1:6" ht="14.1" customHeight="1" x14ac:dyDescent="0.25">
      <c r="A35" s="310" t="s">
        <v>418</v>
      </c>
      <c r="B35" s="270">
        <v>6300</v>
      </c>
      <c r="C35" s="270">
        <v>6300</v>
      </c>
      <c r="D35" s="270"/>
      <c r="E35" s="270"/>
      <c r="F35" s="309">
        <f t="shared" si="0"/>
        <v>0</v>
      </c>
    </row>
    <row r="36" spans="1:6" ht="14.1" customHeight="1" x14ac:dyDescent="0.25">
      <c r="A36" s="310" t="s">
        <v>419</v>
      </c>
      <c r="B36" s="270"/>
      <c r="C36" s="270"/>
      <c r="D36" s="270"/>
      <c r="E36" s="270"/>
      <c r="F36" s="309">
        <f t="shared" si="0"/>
        <v>0</v>
      </c>
    </row>
    <row r="37" spans="1:6" ht="14.1" customHeight="1" x14ac:dyDescent="0.25">
      <c r="A37" s="310" t="s">
        <v>420</v>
      </c>
      <c r="B37" s="270"/>
      <c r="C37" s="270"/>
      <c r="D37" s="270"/>
      <c r="E37" s="270"/>
      <c r="F37" s="309">
        <f t="shared" si="0"/>
        <v>0</v>
      </c>
    </row>
    <row r="38" spans="1:6" ht="14.1" customHeight="1" x14ac:dyDescent="0.25">
      <c r="A38" s="308" t="s">
        <v>421</v>
      </c>
      <c r="B38" s="272">
        <f>SUM(B39:B43)</f>
        <v>5000</v>
      </c>
      <c r="C38" s="272">
        <f>SUM(C39:C43)</f>
        <v>5000</v>
      </c>
      <c r="D38" s="272">
        <f>SUM(D39:D43)</f>
        <v>0</v>
      </c>
      <c r="E38" s="272">
        <f>SUM(E39:E43)</f>
        <v>0</v>
      </c>
      <c r="F38" s="309">
        <f t="shared" si="0"/>
        <v>0</v>
      </c>
    </row>
    <row r="39" spans="1:6" ht="14.1" customHeight="1" x14ac:dyDescent="0.25">
      <c r="A39" s="310" t="s">
        <v>422</v>
      </c>
      <c r="B39" s="267">
        <v>5000</v>
      </c>
      <c r="C39" s="267">
        <v>5000</v>
      </c>
      <c r="D39" s="267"/>
      <c r="E39" s="267"/>
      <c r="F39" s="309">
        <f t="shared" si="0"/>
        <v>0</v>
      </c>
    </row>
    <row r="40" spans="1:6" ht="14.1" customHeight="1" x14ac:dyDescent="0.25">
      <c r="A40" s="310" t="s">
        <v>423</v>
      </c>
      <c r="B40" s="267"/>
      <c r="C40" s="267"/>
      <c r="D40" s="267"/>
      <c r="E40" s="267"/>
      <c r="F40" s="309">
        <f t="shared" si="0"/>
        <v>0</v>
      </c>
    </row>
    <row r="41" spans="1:6" ht="14.1" customHeight="1" x14ac:dyDescent="0.25">
      <c r="A41" s="310" t="s">
        <v>424</v>
      </c>
      <c r="B41" s="267"/>
      <c r="C41" s="267"/>
      <c r="D41" s="267"/>
      <c r="E41" s="267"/>
      <c r="F41" s="309">
        <f t="shared" si="0"/>
        <v>0</v>
      </c>
    </row>
    <row r="42" spans="1:6" ht="14.1" customHeight="1" x14ac:dyDescent="0.25">
      <c r="A42" s="310" t="s">
        <v>425</v>
      </c>
      <c r="B42" s="267"/>
      <c r="C42" s="267"/>
      <c r="D42" s="267"/>
      <c r="E42" s="267"/>
      <c r="F42" s="309">
        <f t="shared" si="0"/>
        <v>0</v>
      </c>
    </row>
    <row r="43" spans="1:6" ht="14.1" customHeight="1" x14ac:dyDescent="0.25">
      <c r="A43" s="310" t="s">
        <v>426</v>
      </c>
      <c r="B43" s="267"/>
      <c r="C43" s="267"/>
      <c r="D43" s="267"/>
      <c r="E43" s="267"/>
      <c r="F43" s="309">
        <f t="shared" si="0"/>
        <v>0</v>
      </c>
    </row>
    <row r="44" spans="1:6" ht="14.1" customHeight="1" x14ac:dyDescent="0.25">
      <c r="A44" s="308" t="s">
        <v>427</v>
      </c>
      <c r="B44" s="265">
        <f>SUM(B45,B48:B53)</f>
        <v>8790000</v>
      </c>
      <c r="C44" s="265">
        <f>SUM(C45,C48:C53)</f>
        <v>8790000</v>
      </c>
      <c r="D44" s="265">
        <f>SUM(D45,D48:D53)</f>
        <v>1213695.4599999997</v>
      </c>
      <c r="E44" s="265">
        <f>SUM(E45,E48:E53)</f>
        <v>6973782.8100000015</v>
      </c>
      <c r="F44" s="309">
        <f t="shared" si="0"/>
        <v>0.79337688395904449</v>
      </c>
    </row>
    <row r="45" spans="1:6" ht="14.1" customHeight="1" x14ac:dyDescent="0.25">
      <c r="A45" s="308" t="s">
        <v>428</v>
      </c>
      <c r="B45" s="265">
        <f>SUM(B46:B47)</f>
        <v>7764100</v>
      </c>
      <c r="C45" s="265">
        <f>SUM(C46:C47)</f>
        <v>7764100</v>
      </c>
      <c r="D45" s="265">
        <f>SUM(D46:D47)</f>
        <v>942427.87</v>
      </c>
      <c r="E45" s="265">
        <f>SUM(E46:E47)</f>
        <v>5724080.9400000004</v>
      </c>
      <c r="F45" s="309">
        <f t="shared" si="0"/>
        <v>0.73724977009569692</v>
      </c>
    </row>
    <row r="46" spans="1:6" ht="14.1" customHeight="1" x14ac:dyDescent="0.25">
      <c r="A46" s="308" t="s">
        <v>429</v>
      </c>
      <c r="B46" s="267">
        <v>7764100</v>
      </c>
      <c r="C46" s="267">
        <v>7764100</v>
      </c>
      <c r="D46" s="267">
        <v>942427.87</v>
      </c>
      <c r="E46" s="267">
        <v>5724080.9400000004</v>
      </c>
      <c r="F46" s="309">
        <f t="shared" si="0"/>
        <v>0.73724977009569692</v>
      </c>
    </row>
    <row r="47" spans="1:6" ht="14.1" customHeight="1" x14ac:dyDescent="0.25">
      <c r="A47" s="308" t="s">
        <v>430</v>
      </c>
      <c r="B47" s="267"/>
      <c r="C47" s="267"/>
      <c r="D47" s="267"/>
      <c r="E47" s="267"/>
      <c r="F47" s="309">
        <f t="shared" si="0"/>
        <v>0</v>
      </c>
    </row>
    <row r="48" spans="1:6" ht="14.1" customHeight="1" x14ac:dyDescent="0.25">
      <c r="A48" s="308" t="s">
        <v>431</v>
      </c>
      <c r="B48" s="267">
        <v>858400</v>
      </c>
      <c r="C48" s="267">
        <v>858400</v>
      </c>
      <c r="D48" s="267">
        <v>266122.88</v>
      </c>
      <c r="E48" s="267">
        <v>1117011.1100000001</v>
      </c>
      <c r="F48" s="309">
        <f t="shared" si="0"/>
        <v>1.301271097390494</v>
      </c>
    </row>
    <row r="49" spans="1:6" ht="14.1" customHeight="1" x14ac:dyDescent="0.25">
      <c r="A49" s="308" t="s">
        <v>432</v>
      </c>
      <c r="B49" s="267">
        <v>62700</v>
      </c>
      <c r="C49" s="267">
        <v>62700</v>
      </c>
      <c r="D49" s="267">
        <v>1976.94</v>
      </c>
      <c r="E49" s="267">
        <v>9884.7000000000007</v>
      </c>
      <c r="F49" s="309">
        <f t="shared" si="0"/>
        <v>0.15765071770334929</v>
      </c>
    </row>
    <row r="50" spans="1:6" ht="14.1" customHeight="1" x14ac:dyDescent="0.25">
      <c r="A50" s="308" t="s">
        <v>433</v>
      </c>
      <c r="B50" s="270">
        <v>27500</v>
      </c>
      <c r="C50" s="270">
        <v>27500</v>
      </c>
      <c r="D50" s="270">
        <v>2137.14</v>
      </c>
      <c r="E50" s="270">
        <v>9079.73</v>
      </c>
      <c r="F50" s="309">
        <f t="shared" si="0"/>
        <v>0.33017199999999997</v>
      </c>
    </row>
    <row r="51" spans="1:6" ht="14.1" customHeight="1" x14ac:dyDescent="0.25">
      <c r="A51" s="308" t="s">
        <v>434</v>
      </c>
      <c r="B51" s="270">
        <v>8300</v>
      </c>
      <c r="C51" s="270">
        <v>8300</v>
      </c>
      <c r="D51" s="270">
        <v>1030.6300000000001</v>
      </c>
      <c r="E51" s="270">
        <v>113726.33</v>
      </c>
      <c r="F51" s="309">
        <f t="shared" si="0"/>
        <v>13.701967469879518</v>
      </c>
    </row>
    <row r="52" spans="1:6" ht="14.1" customHeight="1" x14ac:dyDescent="0.25">
      <c r="A52" s="308" t="s">
        <v>435</v>
      </c>
      <c r="B52" s="270">
        <v>69000</v>
      </c>
      <c r="C52" s="270">
        <v>69000</v>
      </c>
      <c r="D52" s="270"/>
      <c r="E52" s="270"/>
      <c r="F52" s="309">
        <f t="shared" si="0"/>
        <v>0</v>
      </c>
    </row>
    <row r="53" spans="1:6" ht="14.1" customHeight="1" x14ac:dyDescent="0.25">
      <c r="A53" s="308" t="s">
        <v>436</v>
      </c>
      <c r="B53" s="270"/>
      <c r="C53" s="270"/>
      <c r="D53" s="270"/>
      <c r="E53" s="270"/>
      <c r="F53" s="309">
        <f t="shared" si="0"/>
        <v>0</v>
      </c>
    </row>
    <row r="54" spans="1:6" ht="14.1" customHeight="1" x14ac:dyDescent="0.25">
      <c r="A54" s="311" t="s">
        <v>437</v>
      </c>
      <c r="B54" s="312">
        <f>+B44+B13</f>
        <v>9142200</v>
      </c>
      <c r="C54" s="312">
        <f>+C44+C13</f>
        <v>9142200</v>
      </c>
      <c r="D54" s="312">
        <f>+D44+D13</f>
        <v>1213695.4599999997</v>
      </c>
      <c r="E54" s="312">
        <f>+E44+E13</f>
        <v>6973782.8100000015</v>
      </c>
      <c r="F54" s="313">
        <f t="shared" si="0"/>
        <v>0.76281232197939242</v>
      </c>
    </row>
    <row r="55" spans="1:6" ht="15" customHeight="1" x14ac:dyDescent="0.25">
      <c r="A55" s="314"/>
      <c r="B55" s="260" t="s">
        <v>24</v>
      </c>
      <c r="C55" s="260" t="s">
        <v>24</v>
      </c>
      <c r="D55" s="821" t="s">
        <v>25</v>
      </c>
      <c r="E55" s="821"/>
      <c r="F55" s="821"/>
    </row>
    <row r="56" spans="1:6" ht="15" customHeight="1" x14ac:dyDescent="0.25">
      <c r="A56" s="315" t="s">
        <v>438</v>
      </c>
      <c r="B56" s="303" t="s">
        <v>28</v>
      </c>
      <c r="C56" s="303" t="s">
        <v>29</v>
      </c>
      <c r="D56" s="260" t="s">
        <v>30</v>
      </c>
      <c r="E56" s="260" t="s">
        <v>32</v>
      </c>
      <c r="F56" s="304" t="s">
        <v>31</v>
      </c>
    </row>
    <row r="57" spans="1:6" ht="15" customHeight="1" x14ac:dyDescent="0.25">
      <c r="A57" s="249"/>
      <c r="B57" s="305"/>
      <c r="C57" s="306" t="s">
        <v>33</v>
      </c>
      <c r="D57" s="305"/>
      <c r="E57" s="306" t="s">
        <v>34</v>
      </c>
      <c r="F57" s="307" t="s">
        <v>395</v>
      </c>
    </row>
    <row r="58" spans="1:6" ht="15" customHeight="1" x14ac:dyDescent="0.25">
      <c r="A58" s="308" t="s">
        <v>439</v>
      </c>
      <c r="B58" s="270"/>
      <c r="C58" s="270"/>
      <c r="D58" s="270"/>
      <c r="E58" s="270"/>
      <c r="F58" s="309">
        <f t="shared" ref="F58:F68" si="1">IF(C58="",0,IF(C58=0,0,E58/C58))</f>
        <v>0</v>
      </c>
    </row>
    <row r="59" spans="1:6" ht="15" customHeight="1" x14ac:dyDescent="0.25">
      <c r="A59" s="308" t="s">
        <v>440</v>
      </c>
      <c r="B59" s="265">
        <f>SUM(B60:B62)</f>
        <v>1081000</v>
      </c>
      <c r="C59" s="265">
        <f>SUM(C60:C62)</f>
        <v>1081000</v>
      </c>
      <c r="D59" s="265">
        <f>SUM(D60:D62)</f>
        <v>60396</v>
      </c>
      <c r="E59" s="265">
        <f>SUM(E60:E62)</f>
        <v>190882.19</v>
      </c>
      <c r="F59" s="309">
        <f t="shared" si="1"/>
        <v>0.17657926919518965</v>
      </c>
    </row>
    <row r="60" spans="1:6" ht="15" customHeight="1" x14ac:dyDescent="0.25">
      <c r="A60" s="308" t="s">
        <v>441</v>
      </c>
      <c r="B60" s="267">
        <v>165400</v>
      </c>
      <c r="C60" s="267">
        <v>165400</v>
      </c>
      <c r="D60" s="267"/>
      <c r="E60" s="267">
        <v>95458.19</v>
      </c>
      <c r="F60" s="309">
        <f t="shared" si="1"/>
        <v>0.57713536880290206</v>
      </c>
    </row>
    <row r="61" spans="1:6" ht="15" customHeight="1" x14ac:dyDescent="0.25">
      <c r="A61" s="308" t="s">
        <v>442</v>
      </c>
      <c r="B61" s="267">
        <v>915600</v>
      </c>
      <c r="C61" s="267">
        <v>915600</v>
      </c>
      <c r="D61" s="267">
        <v>60396</v>
      </c>
      <c r="E61" s="267">
        <v>95424</v>
      </c>
      <c r="F61" s="309">
        <f t="shared" si="1"/>
        <v>0.10422018348623853</v>
      </c>
    </row>
    <row r="62" spans="1:6" ht="15" customHeight="1" x14ac:dyDescent="0.25">
      <c r="A62" s="308" t="s">
        <v>443</v>
      </c>
      <c r="B62" s="267"/>
      <c r="C62" s="267"/>
      <c r="D62" s="267"/>
      <c r="E62" s="267"/>
      <c r="F62" s="309">
        <f t="shared" si="1"/>
        <v>0</v>
      </c>
    </row>
    <row r="63" spans="1:6" ht="15" customHeight="1" x14ac:dyDescent="0.25">
      <c r="A63" s="308" t="s">
        <v>444</v>
      </c>
      <c r="B63" s="265">
        <f>SUM(B64:B65)</f>
        <v>1563400</v>
      </c>
      <c r="C63" s="265">
        <f>SUM(C64:C65)</f>
        <v>1563400</v>
      </c>
      <c r="D63" s="265">
        <f>SUM(D64:D65)</f>
        <v>0</v>
      </c>
      <c r="E63" s="265">
        <f>SUM(E64:E65)</f>
        <v>0</v>
      </c>
      <c r="F63" s="309">
        <f t="shared" si="1"/>
        <v>0</v>
      </c>
    </row>
    <row r="64" spans="1:6" ht="15" customHeight="1" x14ac:dyDescent="0.25">
      <c r="A64" s="316" t="s">
        <v>445</v>
      </c>
      <c r="B64" s="267">
        <v>1563400</v>
      </c>
      <c r="C64" s="267">
        <v>1563400</v>
      </c>
      <c r="D64" s="267"/>
      <c r="E64" s="267"/>
      <c r="F64" s="309">
        <f t="shared" si="1"/>
        <v>0</v>
      </c>
    </row>
    <row r="65" spans="1:6" ht="15" customHeight="1" x14ac:dyDescent="0.25">
      <c r="A65" s="317" t="s">
        <v>446</v>
      </c>
      <c r="B65" s="267"/>
      <c r="C65" s="267"/>
      <c r="D65" s="267"/>
      <c r="E65" s="267"/>
      <c r="F65" s="309">
        <f t="shared" si="1"/>
        <v>0</v>
      </c>
    </row>
    <row r="66" spans="1:6" ht="15" customHeight="1" x14ac:dyDescent="0.25">
      <c r="A66" s="308" t="s">
        <v>447</v>
      </c>
      <c r="B66" s="267"/>
      <c r="C66" s="267"/>
      <c r="D66" s="267"/>
      <c r="E66" s="267"/>
      <c r="F66" s="309">
        <f t="shared" si="1"/>
        <v>0</v>
      </c>
    </row>
    <row r="67" spans="1:6" ht="15" customHeight="1" x14ac:dyDescent="0.25">
      <c r="A67" s="308" t="s">
        <v>448</v>
      </c>
      <c r="B67" s="267"/>
      <c r="C67" s="267"/>
      <c r="D67" s="267"/>
      <c r="E67" s="267">
        <v>71481.27</v>
      </c>
      <c r="F67" s="309">
        <f t="shared" si="1"/>
        <v>0</v>
      </c>
    </row>
    <row r="68" spans="1:6" ht="15" customHeight="1" x14ac:dyDescent="0.25">
      <c r="A68" s="311" t="s">
        <v>449</v>
      </c>
      <c r="B68" s="318">
        <f>+B67+B66+B63+B59+B58</f>
        <v>2644400</v>
      </c>
      <c r="C68" s="318">
        <f>+C67+C66+C63+C59+C58</f>
        <v>2644400</v>
      </c>
      <c r="D68" s="318">
        <f>+D67+D66+D63+D59+D58</f>
        <v>60396</v>
      </c>
      <c r="E68" s="318">
        <f>+E67+E66+E63+E59+E58</f>
        <v>262363.46000000002</v>
      </c>
      <c r="F68" s="313">
        <f t="shared" si="1"/>
        <v>9.921474058387536E-2</v>
      </c>
    </row>
    <row r="69" spans="1:6" ht="14.1" customHeight="1" x14ac:dyDescent="0.25">
      <c r="A69" s="771" t="s">
        <v>450</v>
      </c>
      <c r="B69" s="771"/>
      <c r="C69" s="771"/>
      <c r="D69" s="771"/>
      <c r="E69" s="771"/>
      <c r="F69" s="771"/>
    </row>
    <row r="70" spans="1:6" ht="14.1" customHeight="1" x14ac:dyDescent="0.25">
      <c r="A70" s="314"/>
      <c r="B70" s="260" t="s">
        <v>24</v>
      </c>
      <c r="C70" s="260" t="s">
        <v>24</v>
      </c>
      <c r="D70" s="821" t="s">
        <v>25</v>
      </c>
      <c r="E70" s="821"/>
      <c r="F70" s="821"/>
    </row>
    <row r="71" spans="1:6" ht="14.1" customHeight="1" x14ac:dyDescent="0.25">
      <c r="A71" s="315" t="s">
        <v>451</v>
      </c>
      <c r="B71" s="303" t="s">
        <v>28</v>
      </c>
      <c r="C71" s="303" t="s">
        <v>29</v>
      </c>
      <c r="D71" s="260" t="s">
        <v>30</v>
      </c>
      <c r="E71" s="260" t="s">
        <v>32</v>
      </c>
      <c r="F71" s="304" t="s">
        <v>31</v>
      </c>
    </row>
    <row r="72" spans="1:6" ht="14.1" customHeight="1" x14ac:dyDescent="0.25">
      <c r="A72" s="319"/>
      <c r="B72" s="305"/>
      <c r="C72" s="306" t="s">
        <v>33</v>
      </c>
      <c r="D72" s="305"/>
      <c r="E72" s="306" t="s">
        <v>34</v>
      </c>
      <c r="F72" s="307" t="s">
        <v>395</v>
      </c>
    </row>
    <row r="73" spans="1:6" ht="14.1" customHeight="1" x14ac:dyDescent="0.25">
      <c r="A73" s="320" t="s">
        <v>452</v>
      </c>
      <c r="B73" s="321">
        <f>SUM(B74:B79)</f>
        <v>1759000</v>
      </c>
      <c r="C73" s="321">
        <f>SUM(C74:C79)</f>
        <v>1759000</v>
      </c>
      <c r="D73" s="321">
        <f>SUM(D74:D79)</f>
        <v>242739.10000000003</v>
      </c>
      <c r="E73" s="321">
        <f>SUM(E74:E79)</f>
        <v>1394756.5699999998</v>
      </c>
      <c r="F73" s="309">
        <f t="shared" ref="F73:F84" si="2">IF(C73="",0,IF(C73=0,0,E73/C73))</f>
        <v>0.79292584991472415</v>
      </c>
    </row>
    <row r="74" spans="1:6" ht="14.1" customHeight="1" x14ac:dyDescent="0.25">
      <c r="A74" s="308" t="s">
        <v>453</v>
      </c>
      <c r="B74" s="322">
        <v>1552820</v>
      </c>
      <c r="C74" s="322">
        <v>1552820</v>
      </c>
      <c r="D74" s="322">
        <v>188485.57</v>
      </c>
      <c r="E74" s="322">
        <v>1144816.19</v>
      </c>
      <c r="F74" s="309">
        <f t="shared" si="2"/>
        <v>0.73724977138367609</v>
      </c>
    </row>
    <row r="75" spans="1:6" ht="14.1" customHeight="1" x14ac:dyDescent="0.25">
      <c r="A75" s="308" t="s">
        <v>454</v>
      </c>
      <c r="B75" s="322">
        <v>171680</v>
      </c>
      <c r="C75" s="322">
        <v>171680</v>
      </c>
      <c r="D75" s="322">
        <v>53224.58</v>
      </c>
      <c r="E75" s="322">
        <v>223402.22</v>
      </c>
      <c r="F75" s="309">
        <f t="shared" si="2"/>
        <v>1.3012710857409133</v>
      </c>
    </row>
    <row r="76" spans="1:6" ht="14.1" customHeight="1" x14ac:dyDescent="0.25">
      <c r="A76" s="308" t="s">
        <v>455</v>
      </c>
      <c r="B76" s="267">
        <v>12540</v>
      </c>
      <c r="C76" s="267">
        <v>12540</v>
      </c>
      <c r="D76" s="267">
        <v>395.39</v>
      </c>
      <c r="E76" s="267">
        <v>1976.94</v>
      </c>
      <c r="F76" s="309">
        <f t="shared" si="2"/>
        <v>0.15765071770334929</v>
      </c>
    </row>
    <row r="77" spans="1:6" ht="14.1" customHeight="1" x14ac:dyDescent="0.25">
      <c r="A77" s="308" t="s">
        <v>456</v>
      </c>
      <c r="B77" s="267">
        <v>5500</v>
      </c>
      <c r="C77" s="267">
        <v>5500</v>
      </c>
      <c r="D77" s="267">
        <v>427.43</v>
      </c>
      <c r="E77" s="267">
        <v>1815.95</v>
      </c>
      <c r="F77" s="309">
        <f t="shared" si="2"/>
        <v>0.33017272727272728</v>
      </c>
    </row>
    <row r="78" spans="1:6" ht="14.1" customHeight="1" x14ac:dyDescent="0.25">
      <c r="A78" s="308" t="s">
        <v>457</v>
      </c>
      <c r="B78" s="267">
        <v>2660</v>
      </c>
      <c r="C78" s="267">
        <v>2660</v>
      </c>
      <c r="D78" s="267">
        <v>206.13</v>
      </c>
      <c r="E78" s="267">
        <v>22745.27</v>
      </c>
      <c r="F78" s="309">
        <f t="shared" si="2"/>
        <v>8.5508533834586462</v>
      </c>
    </row>
    <row r="79" spans="1:6" ht="14.1" customHeight="1" x14ac:dyDescent="0.25">
      <c r="A79" s="308" t="s">
        <v>458</v>
      </c>
      <c r="B79" s="267">
        <v>13800</v>
      </c>
      <c r="C79" s="267">
        <v>13800</v>
      </c>
      <c r="D79" s="267"/>
      <c r="E79" s="267"/>
      <c r="F79" s="309">
        <f t="shared" si="2"/>
        <v>0</v>
      </c>
    </row>
    <row r="80" spans="1:6" ht="14.1" customHeight="1" x14ac:dyDescent="0.25">
      <c r="A80" s="308" t="s">
        <v>459</v>
      </c>
      <c r="B80" s="265">
        <f>SUM(B81:B83)</f>
        <v>5945200</v>
      </c>
      <c r="C80" s="265">
        <f>SUM(C81:C83)</f>
        <v>5945200</v>
      </c>
      <c r="D80" s="265">
        <f>SUM(D81:D83)</f>
        <v>574598.58000000007</v>
      </c>
      <c r="E80" s="265">
        <f>SUM(E81:E83)</f>
        <v>5373549.46</v>
      </c>
      <c r="F80" s="309">
        <f t="shared" si="2"/>
        <v>0.90384670995088479</v>
      </c>
    </row>
    <row r="81" spans="1:6" ht="14.1" customHeight="1" x14ac:dyDescent="0.25">
      <c r="A81" s="308" t="s">
        <v>460</v>
      </c>
      <c r="B81" s="267">
        <v>3559900</v>
      </c>
      <c r="C81" s="267">
        <v>3559900</v>
      </c>
      <c r="D81" s="267">
        <v>317743.25</v>
      </c>
      <c r="E81" s="267">
        <v>3146982.05</v>
      </c>
      <c r="F81" s="309">
        <f t="shared" si="2"/>
        <v>0.88400855361105646</v>
      </c>
    </row>
    <row r="82" spans="1:6" ht="14.1" customHeight="1" x14ac:dyDescent="0.25">
      <c r="A82" s="308" t="s">
        <v>461</v>
      </c>
      <c r="B82" s="267">
        <v>2383500</v>
      </c>
      <c r="C82" s="267">
        <v>2383500</v>
      </c>
      <c r="D82" s="267">
        <v>256748.4</v>
      </c>
      <c r="E82" s="267">
        <v>2225175.87</v>
      </c>
      <c r="F82" s="309">
        <f t="shared" si="2"/>
        <v>0.93357494021397114</v>
      </c>
    </row>
    <row r="83" spans="1:6" ht="14.1" customHeight="1" x14ac:dyDescent="0.25">
      <c r="A83" s="308" t="s">
        <v>462</v>
      </c>
      <c r="B83" s="267">
        <v>1800</v>
      </c>
      <c r="C83" s="267">
        <v>1800</v>
      </c>
      <c r="D83" s="267">
        <v>106.93</v>
      </c>
      <c r="E83" s="267">
        <v>1391.54</v>
      </c>
      <c r="F83" s="309">
        <f t="shared" si="2"/>
        <v>0.77307777777777775</v>
      </c>
    </row>
    <row r="84" spans="1:6" ht="14.1" customHeight="1" x14ac:dyDescent="0.25">
      <c r="A84" s="311" t="s">
        <v>463</v>
      </c>
      <c r="B84" s="323">
        <f>+B81-B73</f>
        <v>1800900</v>
      </c>
      <c r="C84" s="323">
        <f>+C81-C73</f>
        <v>1800900</v>
      </c>
      <c r="D84" s="323">
        <f>+D81-D73</f>
        <v>75004.149999999965</v>
      </c>
      <c r="E84" s="323">
        <f>+E81-E73</f>
        <v>1752225.48</v>
      </c>
      <c r="F84" s="313">
        <f t="shared" si="2"/>
        <v>0.97297211394302852</v>
      </c>
    </row>
    <row r="85" spans="1:6" ht="14.1" customHeight="1" x14ac:dyDescent="0.25">
      <c r="A85" s="828" t="s">
        <v>464</v>
      </c>
      <c r="B85" s="828"/>
      <c r="C85" s="828"/>
      <c r="D85" s="828"/>
      <c r="E85" s="814">
        <f>IF(E84&gt;0,E84,0)</f>
        <v>1752225.48</v>
      </c>
      <c r="F85" s="814"/>
    </row>
    <row r="86" spans="1:6" ht="14.1" customHeight="1" x14ac:dyDescent="0.25">
      <c r="A86" s="822" t="s">
        <v>465</v>
      </c>
      <c r="B86" s="822"/>
      <c r="C86" s="822"/>
      <c r="D86" s="822"/>
      <c r="E86" s="827">
        <f>IF(E84&lt;=0,E84,0)</f>
        <v>0</v>
      </c>
      <c r="F86" s="827"/>
    </row>
    <row r="87" spans="1:6" ht="14.1" customHeight="1" x14ac:dyDescent="0.25">
      <c r="A87" s="314"/>
      <c r="B87" s="260" t="s">
        <v>107</v>
      </c>
      <c r="C87" s="260" t="s">
        <v>107</v>
      </c>
      <c r="D87" s="777" t="s">
        <v>110</v>
      </c>
      <c r="E87" s="777"/>
      <c r="F87" s="777"/>
    </row>
    <row r="88" spans="1:6" ht="14.1" customHeight="1" x14ac:dyDescent="0.25">
      <c r="A88" s="315" t="s">
        <v>466</v>
      </c>
      <c r="B88" s="303" t="s">
        <v>28</v>
      </c>
      <c r="C88" s="303" t="s">
        <v>29</v>
      </c>
      <c r="D88" s="260" t="s">
        <v>30</v>
      </c>
      <c r="E88" s="260" t="s">
        <v>32</v>
      </c>
      <c r="F88" s="304" t="s">
        <v>31</v>
      </c>
    </row>
    <row r="89" spans="1:6" ht="14.1" customHeight="1" x14ac:dyDescent="0.25">
      <c r="A89" s="249"/>
      <c r="B89" s="305"/>
      <c r="C89" s="306" t="s">
        <v>113</v>
      </c>
      <c r="D89" s="305"/>
      <c r="E89" s="306" t="s">
        <v>114</v>
      </c>
      <c r="F89" s="307" t="s">
        <v>467</v>
      </c>
    </row>
    <row r="90" spans="1:6" ht="14.1" customHeight="1" x14ac:dyDescent="0.25">
      <c r="A90" s="320" t="s">
        <v>468</v>
      </c>
      <c r="B90" s="325">
        <f>SUM(B91:B92)</f>
        <v>0</v>
      </c>
      <c r="C90" s="325">
        <f>SUM(C91:C92)</f>
        <v>0</v>
      </c>
      <c r="D90" s="325">
        <f>SUM(D91:D92)</f>
        <v>0</v>
      </c>
      <c r="E90" s="325">
        <f>SUM(E91:E92)</f>
        <v>0</v>
      </c>
      <c r="F90" s="309">
        <f t="shared" ref="F90:F96" si="3">IF(C90="",0,IF(C90=0,0,E90/C90))</f>
        <v>0</v>
      </c>
    </row>
    <row r="91" spans="1:6" ht="14.1" customHeight="1" x14ac:dyDescent="0.25">
      <c r="A91" s="308" t="s">
        <v>469</v>
      </c>
      <c r="B91" s="326">
        <v>0</v>
      </c>
      <c r="C91" s="326">
        <v>0</v>
      </c>
      <c r="D91" s="326">
        <v>0</v>
      </c>
      <c r="E91" s="326">
        <v>0</v>
      </c>
      <c r="F91" s="309">
        <f t="shared" si="3"/>
        <v>0</v>
      </c>
    </row>
    <row r="92" spans="1:6" ht="14.1" customHeight="1" x14ac:dyDescent="0.25">
      <c r="A92" s="308" t="s">
        <v>470</v>
      </c>
      <c r="B92" s="326"/>
      <c r="C92" s="326"/>
      <c r="D92" s="326"/>
      <c r="E92" s="326"/>
      <c r="F92" s="309">
        <f t="shared" si="3"/>
        <v>0</v>
      </c>
    </row>
    <row r="93" spans="1:6" ht="14.1" customHeight="1" x14ac:dyDescent="0.25">
      <c r="A93" s="308" t="s">
        <v>471</v>
      </c>
      <c r="B93" s="327">
        <f>SUM(B94:B95)</f>
        <v>0</v>
      </c>
      <c r="C93" s="327">
        <f>SUM(C94:C95)</f>
        <v>0</v>
      </c>
      <c r="D93" s="327">
        <f>SUM(D94:D95)</f>
        <v>0</v>
      </c>
      <c r="E93" s="327">
        <f>SUM(E94:E95)</f>
        <v>0</v>
      </c>
      <c r="F93" s="309">
        <f t="shared" si="3"/>
        <v>0</v>
      </c>
    </row>
    <row r="94" spans="1:6" ht="14.1" customHeight="1" x14ac:dyDescent="0.25">
      <c r="A94" s="308" t="s">
        <v>472</v>
      </c>
      <c r="B94" s="326"/>
      <c r="C94" s="326"/>
      <c r="D94" s="326"/>
      <c r="E94" s="326"/>
      <c r="F94" s="309">
        <f t="shared" si="3"/>
        <v>0</v>
      </c>
    </row>
    <row r="95" spans="1:6" ht="14.1" customHeight="1" x14ac:dyDescent="0.25">
      <c r="A95" s="328" t="s">
        <v>473</v>
      </c>
      <c r="B95" s="326"/>
      <c r="C95" s="326"/>
      <c r="D95" s="326"/>
      <c r="E95" s="326"/>
      <c r="F95" s="309">
        <f t="shared" si="3"/>
        <v>0</v>
      </c>
    </row>
    <row r="96" spans="1:6" ht="14.1" customHeight="1" x14ac:dyDescent="0.25">
      <c r="A96" s="328" t="s">
        <v>474</v>
      </c>
      <c r="B96" s="329">
        <f>+B90+B93</f>
        <v>0</v>
      </c>
      <c r="C96" s="330">
        <f>+C90+C93</f>
        <v>0</v>
      </c>
      <c r="D96" s="330">
        <f>+D90+D93</f>
        <v>0</v>
      </c>
      <c r="E96" s="330">
        <f>+E90+E93</f>
        <v>0</v>
      </c>
      <c r="F96" s="313">
        <f t="shared" si="3"/>
        <v>0</v>
      </c>
    </row>
    <row r="97" spans="1:6" ht="14.1" customHeight="1" x14ac:dyDescent="0.25">
      <c r="A97" s="823" t="s">
        <v>475</v>
      </c>
      <c r="B97" s="823"/>
      <c r="C97" s="823"/>
      <c r="D97" s="823"/>
      <c r="E97" s="823"/>
      <c r="F97" s="331" t="s">
        <v>268</v>
      </c>
    </row>
    <row r="98" spans="1:6" ht="14.1" customHeight="1" x14ac:dyDescent="0.25">
      <c r="A98" s="813" t="s">
        <v>476</v>
      </c>
      <c r="B98" s="813"/>
      <c r="C98" s="813"/>
      <c r="D98" s="813"/>
      <c r="E98" s="813"/>
      <c r="F98" s="332"/>
    </row>
    <row r="99" spans="1:6" ht="14.1" customHeight="1" x14ac:dyDescent="0.25">
      <c r="A99" s="813" t="s">
        <v>477</v>
      </c>
      <c r="B99" s="813"/>
      <c r="C99" s="813"/>
      <c r="D99" s="813"/>
      <c r="E99" s="813"/>
      <c r="F99" s="333"/>
    </row>
    <row r="100" spans="1:6" ht="14.1" customHeight="1" x14ac:dyDescent="0.25">
      <c r="A100" s="807" t="s">
        <v>478</v>
      </c>
      <c r="B100" s="807"/>
      <c r="C100" s="807"/>
      <c r="D100" s="807"/>
      <c r="E100" s="807"/>
      <c r="F100" s="334">
        <f>+F99+F98</f>
        <v>0</v>
      </c>
    </row>
    <row r="101" spans="1:6" ht="15" customHeight="1" x14ac:dyDescent="0.25">
      <c r="A101" s="822" t="s">
        <v>479</v>
      </c>
      <c r="B101" s="822"/>
      <c r="C101" s="822"/>
      <c r="D101" s="822"/>
      <c r="E101" s="822"/>
      <c r="F101" s="334">
        <f>IF(E73="",0,IF(E73=0,0,(E90-F100)/E80))</f>
        <v>0</v>
      </c>
    </row>
    <row r="102" spans="1:6" ht="14.1" customHeight="1" x14ac:dyDescent="0.25">
      <c r="A102" s="823" t="s">
        <v>480</v>
      </c>
      <c r="B102" s="823"/>
      <c r="C102" s="823"/>
      <c r="D102" s="823"/>
      <c r="E102" s="824" t="s">
        <v>268</v>
      </c>
      <c r="F102" s="824"/>
    </row>
    <row r="103" spans="1:6" ht="14.1" customHeight="1" x14ac:dyDescent="0.25">
      <c r="A103" s="825" t="s">
        <v>481</v>
      </c>
      <c r="B103" s="825"/>
      <c r="C103" s="825"/>
      <c r="D103" s="825"/>
      <c r="E103" s="826"/>
      <c r="F103" s="826"/>
    </row>
    <row r="104" spans="1:6" ht="15" customHeight="1" x14ac:dyDescent="0.25">
      <c r="A104" s="819" t="s">
        <v>482</v>
      </c>
      <c r="B104" s="819"/>
      <c r="C104" s="819"/>
      <c r="D104" s="819"/>
      <c r="E104" s="820"/>
      <c r="F104" s="820"/>
    </row>
    <row r="105" spans="1:6" ht="15" customHeight="1" x14ac:dyDescent="0.25">
      <c r="A105" s="771" t="s">
        <v>483</v>
      </c>
      <c r="B105" s="771"/>
      <c r="C105" s="771"/>
      <c r="D105" s="771"/>
      <c r="E105" s="771"/>
      <c r="F105" s="771"/>
    </row>
    <row r="106" spans="1:6" ht="14.1" customHeight="1" x14ac:dyDescent="0.25">
      <c r="A106" s="335"/>
      <c r="B106" s="260" t="s">
        <v>24</v>
      </c>
      <c r="C106" s="260" t="s">
        <v>24</v>
      </c>
      <c r="D106" s="821" t="s">
        <v>25</v>
      </c>
      <c r="E106" s="821"/>
      <c r="F106" s="821"/>
    </row>
    <row r="107" spans="1:6" ht="14.1" customHeight="1" x14ac:dyDescent="0.25">
      <c r="A107" s="336" t="s">
        <v>484</v>
      </c>
      <c r="B107" s="303" t="s">
        <v>28</v>
      </c>
      <c r="C107" s="303" t="s">
        <v>29</v>
      </c>
      <c r="D107" s="260" t="s">
        <v>30</v>
      </c>
      <c r="E107" s="260" t="s">
        <v>32</v>
      </c>
      <c r="F107" s="304" t="s">
        <v>31</v>
      </c>
    </row>
    <row r="108" spans="1:6" ht="14.1" customHeight="1" x14ac:dyDescent="0.25">
      <c r="A108" s="337"/>
      <c r="B108" s="305"/>
      <c r="C108" s="306" t="s">
        <v>33</v>
      </c>
      <c r="D108" s="305"/>
      <c r="E108" s="306" t="s">
        <v>34</v>
      </c>
      <c r="F108" s="307" t="s">
        <v>395</v>
      </c>
    </row>
    <row r="109" spans="1:6" ht="15" customHeight="1" x14ac:dyDescent="0.25">
      <c r="A109" s="338" t="s">
        <v>485</v>
      </c>
      <c r="B109" s="339">
        <f>0.25*B54</f>
        <v>2285550</v>
      </c>
      <c r="C109" s="339">
        <f>0.25*C54</f>
        <v>2285550</v>
      </c>
      <c r="D109" s="339">
        <f>0.25*D54</f>
        <v>303423.86499999993</v>
      </c>
      <c r="E109" s="339">
        <f>0.25*E54</f>
        <v>1743445.7025000004</v>
      </c>
      <c r="F109" s="340">
        <f>IF(C109="",0,IF(C109=0,0,E109/C109))</f>
        <v>0.76281232197939242</v>
      </c>
    </row>
    <row r="110" spans="1:6" ht="14.1" customHeight="1" x14ac:dyDescent="0.25">
      <c r="A110" s="314"/>
      <c r="B110" s="260" t="s">
        <v>107</v>
      </c>
      <c r="C110" s="260" t="s">
        <v>107</v>
      </c>
      <c r="D110" s="777" t="s">
        <v>110</v>
      </c>
      <c r="E110" s="777"/>
      <c r="F110" s="777"/>
    </row>
    <row r="111" spans="1:6" ht="14.1" customHeight="1" x14ac:dyDescent="0.25">
      <c r="A111" s="315" t="s">
        <v>486</v>
      </c>
      <c r="B111" s="303" t="s">
        <v>28</v>
      </c>
      <c r="C111" s="303" t="s">
        <v>29</v>
      </c>
      <c r="D111" s="260" t="s">
        <v>30</v>
      </c>
      <c r="E111" s="260" t="s">
        <v>32</v>
      </c>
      <c r="F111" s="304" t="s">
        <v>31</v>
      </c>
    </row>
    <row r="112" spans="1:6" ht="14.1" customHeight="1" x14ac:dyDescent="0.25">
      <c r="A112" s="249"/>
      <c r="B112" s="305"/>
      <c r="C112" s="306" t="s">
        <v>113</v>
      </c>
      <c r="D112" s="305"/>
      <c r="E112" s="306" t="s">
        <v>114</v>
      </c>
      <c r="F112" s="307" t="s">
        <v>467</v>
      </c>
    </row>
    <row r="113" spans="1:7" ht="14.1" customHeight="1" x14ac:dyDescent="0.25">
      <c r="A113" s="320" t="s">
        <v>487</v>
      </c>
      <c r="B113" s="341">
        <f>SUM(B114:B115)</f>
        <v>251300</v>
      </c>
      <c r="C113" s="341">
        <f>SUM(C114:C115)</f>
        <v>480782.53</v>
      </c>
      <c r="D113" s="341">
        <f>SUM(D114:D115)</f>
        <v>0</v>
      </c>
      <c r="E113" s="341">
        <f>SUM(E114:E115)</f>
        <v>10708.6</v>
      </c>
      <c r="F113" s="309">
        <f t="shared" ref="F113:F123" si="4">IF(C113="",0,IF(C113=0,0,E113/C113))</f>
        <v>2.2273271867844283E-2</v>
      </c>
    </row>
    <row r="114" spans="1:7" ht="14.1" customHeight="1" x14ac:dyDescent="0.25">
      <c r="A114" s="308" t="s">
        <v>488</v>
      </c>
      <c r="B114" s="342"/>
      <c r="C114" s="342"/>
      <c r="D114" s="342"/>
      <c r="E114" s="342">
        <v>0</v>
      </c>
      <c r="F114" s="309">
        <f t="shared" si="4"/>
        <v>0</v>
      </c>
    </row>
    <row r="115" spans="1:7" ht="14.1" customHeight="1" x14ac:dyDescent="0.25">
      <c r="A115" s="308" t="s">
        <v>489</v>
      </c>
      <c r="B115" s="342">
        <v>251300</v>
      </c>
      <c r="C115" s="342">
        <v>480782.53</v>
      </c>
      <c r="D115" s="342"/>
      <c r="E115" s="342">
        <v>10708.6</v>
      </c>
      <c r="F115" s="309">
        <f t="shared" si="4"/>
        <v>2.2273271867844283E-2</v>
      </c>
    </row>
    <row r="116" spans="1:7" ht="14.1" customHeight="1" x14ac:dyDescent="0.25">
      <c r="A116" s="308" t="s">
        <v>490</v>
      </c>
      <c r="B116" s="343">
        <f>SUM(B117:B118)</f>
        <v>987300</v>
      </c>
      <c r="C116" s="343">
        <f>SUM(C117:C118)</f>
        <v>1821771.75</v>
      </c>
      <c r="D116" s="343">
        <f>SUM(D117:D118)</f>
        <v>32484.7</v>
      </c>
      <c r="E116" s="343">
        <f>SUM(E117:E118)</f>
        <v>195908.31</v>
      </c>
      <c r="F116" s="309">
        <f t="shared" si="4"/>
        <v>0.10753724224782825</v>
      </c>
    </row>
    <row r="117" spans="1:7" ht="14.1" customHeight="1" x14ac:dyDescent="0.25">
      <c r="A117" s="308" t="s">
        <v>491</v>
      </c>
      <c r="B117" s="342"/>
      <c r="C117" s="342"/>
      <c r="D117" s="342"/>
      <c r="E117" s="342">
        <v>0</v>
      </c>
      <c r="F117" s="309">
        <f t="shared" si="4"/>
        <v>0</v>
      </c>
    </row>
    <row r="118" spans="1:7" ht="14.1" customHeight="1" x14ac:dyDescent="0.25">
      <c r="A118" s="308" t="s">
        <v>492</v>
      </c>
      <c r="B118" s="342">
        <v>987300</v>
      </c>
      <c r="C118" s="342">
        <v>1821771.75</v>
      </c>
      <c r="D118" s="342">
        <v>32484.7</v>
      </c>
      <c r="E118" s="342">
        <v>195908.31</v>
      </c>
      <c r="F118" s="309">
        <f t="shared" si="4"/>
        <v>0.10753724224782825</v>
      </c>
    </row>
    <row r="119" spans="1:7" ht="14.1" customHeight="1" x14ac:dyDescent="0.25">
      <c r="A119" s="308" t="s">
        <v>493</v>
      </c>
      <c r="B119" s="344">
        <v>213100</v>
      </c>
      <c r="C119" s="344">
        <v>317400</v>
      </c>
      <c r="D119" s="344"/>
      <c r="E119" s="344">
        <v>0</v>
      </c>
      <c r="F119" s="309">
        <f t="shared" si="4"/>
        <v>0</v>
      </c>
    </row>
    <row r="120" spans="1:7" ht="14.1" customHeight="1" x14ac:dyDescent="0.25">
      <c r="A120" s="308" t="s">
        <v>494</v>
      </c>
      <c r="B120" s="344"/>
      <c r="C120" s="344"/>
      <c r="D120" s="344"/>
      <c r="E120" s="344"/>
      <c r="F120" s="309">
        <f t="shared" si="4"/>
        <v>0</v>
      </c>
    </row>
    <row r="121" spans="1:7" ht="14.1" customHeight="1" x14ac:dyDescent="0.25">
      <c r="A121" s="308" t="s">
        <v>495</v>
      </c>
      <c r="B121" s="344"/>
      <c r="C121" s="344"/>
      <c r="D121" s="344"/>
      <c r="E121" s="344"/>
      <c r="F121" s="309">
        <f t="shared" si="4"/>
        <v>0</v>
      </c>
    </row>
    <row r="122" spans="1:7" ht="14.1" customHeight="1" x14ac:dyDescent="0.25">
      <c r="A122" s="328" t="s">
        <v>496</v>
      </c>
      <c r="B122" s="344">
        <v>1143800</v>
      </c>
      <c r="C122" s="344">
        <v>1164851.22</v>
      </c>
      <c r="D122" s="344">
        <v>41583.19</v>
      </c>
      <c r="E122" s="344">
        <v>131799.37</v>
      </c>
      <c r="F122" s="309">
        <f t="shared" si="4"/>
        <v>0.11314695622673597</v>
      </c>
    </row>
    <row r="123" spans="1:7" ht="15" customHeight="1" x14ac:dyDescent="0.25">
      <c r="A123" s="328" t="s">
        <v>497</v>
      </c>
      <c r="B123" s="345">
        <f>+B113+B116+B119+B120+B121+B122</f>
        <v>2595500</v>
      </c>
      <c r="C123" s="345">
        <f>+C113+C116+C119+C120+C121+C122</f>
        <v>3784805.5</v>
      </c>
      <c r="D123" s="345">
        <f>+D113+D116+D119+D120+D121+D122</f>
        <v>74067.89</v>
      </c>
      <c r="E123" s="345">
        <f>+E113+E116+E119+E120+E121+E122</f>
        <v>338416.28</v>
      </c>
      <c r="F123" s="313">
        <f t="shared" si="4"/>
        <v>8.9414444150432579E-2</v>
      </c>
    </row>
    <row r="124" spans="1:7" ht="9.9499999999999993" customHeight="1" x14ac:dyDescent="0.25">
      <c r="A124" s="809" t="s">
        <v>498</v>
      </c>
      <c r="B124" s="809"/>
      <c r="C124" s="809"/>
      <c r="D124" s="809"/>
      <c r="E124" s="779" t="s">
        <v>268</v>
      </c>
      <c r="F124" s="779"/>
    </row>
    <row r="125" spans="1:7" ht="9.9499999999999993" customHeight="1" x14ac:dyDescent="0.25">
      <c r="A125" s="809"/>
      <c r="B125" s="809"/>
      <c r="C125" s="809"/>
      <c r="D125" s="809"/>
      <c r="E125" s="779"/>
      <c r="F125" s="779"/>
    </row>
    <row r="126" spans="1:7" ht="9.9499999999999993" customHeight="1" x14ac:dyDescent="0.25">
      <c r="A126" s="809"/>
      <c r="B126" s="809"/>
      <c r="C126" s="809"/>
      <c r="D126" s="809"/>
      <c r="E126" s="779"/>
      <c r="F126" s="779"/>
    </row>
    <row r="127" spans="1:7" ht="14.1" customHeight="1" x14ac:dyDescent="0.25">
      <c r="A127" s="813" t="s">
        <v>499</v>
      </c>
      <c r="B127" s="813"/>
      <c r="C127" s="813"/>
      <c r="D127" s="813"/>
      <c r="E127" s="817">
        <f>+E84</f>
        <v>1752225.48</v>
      </c>
      <c r="F127" s="817"/>
    </row>
    <row r="128" spans="1:7" ht="14.1" customHeight="1" x14ac:dyDescent="0.25">
      <c r="A128" s="813" t="s">
        <v>500</v>
      </c>
      <c r="B128" s="813"/>
      <c r="C128" s="813"/>
      <c r="D128" s="813"/>
      <c r="E128" s="816"/>
      <c r="F128" s="816"/>
      <c r="G128" s="1" t="str">
        <f>IF(E128&gt;E82,"ERRO!!!","")</f>
        <v/>
      </c>
    </row>
    <row r="129" spans="1:7" ht="14.1" customHeight="1" x14ac:dyDescent="0.25">
      <c r="A129" s="813" t="s">
        <v>501</v>
      </c>
      <c r="B129" s="813"/>
      <c r="C129" s="813"/>
      <c r="D129" s="813"/>
      <c r="E129" s="818"/>
      <c r="F129" s="818"/>
      <c r="G129" s="1" t="str">
        <f>IF(E129=E83,"","ERRO!!!")</f>
        <v>ERRO!!!</v>
      </c>
    </row>
    <row r="130" spans="1:7" ht="14.1" customHeight="1" x14ac:dyDescent="0.25">
      <c r="A130" s="813" t="s">
        <v>502</v>
      </c>
      <c r="B130" s="813"/>
      <c r="C130" s="813"/>
      <c r="D130" s="813"/>
      <c r="E130" s="816"/>
      <c r="F130" s="816"/>
    </row>
    <row r="131" spans="1:7" ht="14.1" customHeight="1" x14ac:dyDescent="0.25">
      <c r="A131" s="813" t="s">
        <v>503</v>
      </c>
      <c r="B131" s="813"/>
      <c r="C131" s="813"/>
      <c r="D131" s="813"/>
      <c r="E131" s="816"/>
      <c r="F131" s="816"/>
    </row>
    <row r="132" spans="1:7" ht="17.25" customHeight="1" x14ac:dyDescent="0.25">
      <c r="A132" s="813" t="s">
        <v>504</v>
      </c>
      <c r="B132" s="813"/>
      <c r="C132" s="813"/>
      <c r="D132" s="813"/>
      <c r="E132" s="816"/>
      <c r="F132" s="816"/>
    </row>
    <row r="133" spans="1:7" ht="27.75" customHeight="1" x14ac:dyDescent="0.25">
      <c r="A133" s="813" t="s">
        <v>505</v>
      </c>
      <c r="B133" s="813"/>
      <c r="C133" s="813"/>
      <c r="D133" s="813"/>
      <c r="E133" s="814">
        <f>+D149</f>
        <v>0</v>
      </c>
      <c r="F133" s="814"/>
    </row>
    <row r="134" spans="1:7" ht="14.1" customHeight="1" x14ac:dyDescent="0.25">
      <c r="A134" s="807" t="s">
        <v>506</v>
      </c>
      <c r="B134" s="807"/>
      <c r="C134" s="807"/>
      <c r="D134" s="807"/>
      <c r="E134" s="815">
        <f>SUM(E127:E133)</f>
        <v>1752225.48</v>
      </c>
      <c r="F134" s="815"/>
    </row>
    <row r="135" spans="1:7" ht="14.1" customHeight="1" x14ac:dyDescent="0.25">
      <c r="A135" s="807" t="s">
        <v>507</v>
      </c>
      <c r="B135" s="807"/>
      <c r="C135" s="807"/>
      <c r="D135" s="807"/>
      <c r="E135" s="815">
        <f>+E113+E116-E134</f>
        <v>-1545608.57</v>
      </c>
      <c r="F135" s="815"/>
    </row>
    <row r="136" spans="1:7" ht="15" customHeight="1" x14ac:dyDescent="0.25">
      <c r="A136" s="807" t="s">
        <v>508</v>
      </c>
      <c r="B136" s="807"/>
      <c r="C136" s="807"/>
      <c r="D136" s="807"/>
      <c r="E136" s="808">
        <f>IF(E54="",0,IF(E54=0,0,E135/E54))</f>
        <v>-0.22163130285383806</v>
      </c>
      <c r="F136" s="808"/>
    </row>
    <row r="137" spans="1:7" ht="14.1" customHeight="1" x14ac:dyDescent="0.25">
      <c r="A137" s="771" t="s">
        <v>509</v>
      </c>
      <c r="B137" s="771"/>
      <c r="C137" s="771"/>
      <c r="D137" s="771"/>
      <c r="E137" s="771"/>
      <c r="F137" s="771"/>
    </row>
    <row r="138" spans="1:7" ht="14.1" customHeight="1" x14ac:dyDescent="0.25">
      <c r="A138" s="809" t="s">
        <v>510</v>
      </c>
      <c r="B138" s="260" t="s">
        <v>107</v>
      </c>
      <c r="C138" s="260" t="s">
        <v>107</v>
      </c>
      <c r="D138" s="777" t="s">
        <v>110</v>
      </c>
      <c r="E138" s="777"/>
      <c r="F138" s="777"/>
    </row>
    <row r="139" spans="1:7" ht="14.1" customHeight="1" x14ac:dyDescent="0.25">
      <c r="A139" s="809"/>
      <c r="B139" s="303" t="s">
        <v>28</v>
      </c>
      <c r="C139" s="303" t="s">
        <v>29</v>
      </c>
      <c r="D139" s="260" t="s">
        <v>30</v>
      </c>
      <c r="E139" s="260" t="s">
        <v>32</v>
      </c>
      <c r="F139" s="304" t="s">
        <v>31</v>
      </c>
    </row>
    <row r="140" spans="1:7" ht="14.1" customHeight="1" x14ac:dyDescent="0.25">
      <c r="A140" s="809"/>
      <c r="B140" s="305"/>
      <c r="C140" s="306" t="s">
        <v>113</v>
      </c>
      <c r="D140" s="305"/>
      <c r="E140" s="306" t="s">
        <v>114</v>
      </c>
      <c r="F140" s="307" t="s">
        <v>467</v>
      </c>
    </row>
    <row r="141" spans="1:7" ht="14.1" customHeight="1" x14ac:dyDescent="0.25">
      <c r="A141" s="308" t="s">
        <v>511</v>
      </c>
      <c r="B141" s="270"/>
      <c r="C141" s="346"/>
      <c r="D141" s="270"/>
      <c r="E141" s="346"/>
      <c r="F141" s="309">
        <f>IF(C141="",0,IF(C141=0,0,E141/C141))</f>
        <v>0</v>
      </c>
    </row>
    <row r="142" spans="1:7" ht="14.1" customHeight="1" x14ac:dyDescent="0.25">
      <c r="A142" s="308" t="s">
        <v>512</v>
      </c>
      <c r="B142" s="267" t="s">
        <v>513</v>
      </c>
      <c r="C142" s="270"/>
      <c r="D142" s="270"/>
      <c r="E142" s="270"/>
      <c r="F142" s="309">
        <f>IF(C142="",0,IF(C142=0,0,E142/C142))</f>
        <v>0</v>
      </c>
    </row>
    <row r="143" spans="1:7" ht="14.1" customHeight="1" x14ac:dyDescent="0.25">
      <c r="A143" s="347" t="s">
        <v>514</v>
      </c>
      <c r="B143" s="271" t="s">
        <v>513</v>
      </c>
      <c r="C143" s="271"/>
      <c r="D143" s="271"/>
      <c r="E143" s="271"/>
      <c r="F143" s="348">
        <f>IF(C143="",0,IF(C143=0,0,E143/C143))</f>
        <v>0</v>
      </c>
    </row>
    <row r="144" spans="1:7" ht="14.1" customHeight="1" x14ac:dyDescent="0.25">
      <c r="A144" s="328" t="s">
        <v>515</v>
      </c>
      <c r="B144" s="267">
        <v>2595500</v>
      </c>
      <c r="C144" s="270">
        <v>3784805.5</v>
      </c>
      <c r="D144" s="270">
        <v>74067.89</v>
      </c>
      <c r="E144" s="270">
        <v>338416.28</v>
      </c>
      <c r="F144" s="309">
        <f>IF(C144="",0,IF(C144=0,0,E144/C144))</f>
        <v>8.9414444150432579E-2</v>
      </c>
    </row>
    <row r="145" spans="1:6" ht="14.1" customHeight="1" x14ac:dyDescent="0.25">
      <c r="A145" s="328" t="s">
        <v>516</v>
      </c>
      <c r="B145" s="323">
        <f>SUM(B141:B144)</f>
        <v>2595500</v>
      </c>
      <c r="C145" s="323">
        <f>SUM(C141:C144)</f>
        <v>3784805.5</v>
      </c>
      <c r="D145" s="323">
        <f>SUM(D141:D144)</f>
        <v>74067.89</v>
      </c>
      <c r="E145" s="323">
        <f>SUM(E141:E144)</f>
        <v>338416.28</v>
      </c>
      <c r="F145" s="313">
        <f>IF(C145="",0,IF(C145=0,0,E145/C145))</f>
        <v>8.9414444150432579E-2</v>
      </c>
    </row>
    <row r="146" spans="1:6" ht="14.1" customHeight="1" x14ac:dyDescent="0.25">
      <c r="A146" s="810" t="s">
        <v>517</v>
      </c>
      <c r="B146" s="811" t="s">
        <v>518</v>
      </c>
      <c r="C146" s="811"/>
      <c r="D146" s="812" t="s">
        <v>519</v>
      </c>
      <c r="E146" s="812"/>
      <c r="F146" s="812"/>
    </row>
    <row r="147" spans="1:6" ht="14.1" customHeight="1" x14ac:dyDescent="0.25">
      <c r="A147" s="810"/>
      <c r="B147" s="811"/>
      <c r="C147" s="811"/>
      <c r="D147" s="812"/>
      <c r="E147" s="812"/>
      <c r="F147" s="812"/>
    </row>
    <row r="148" spans="1:6" ht="14.1" customHeight="1" x14ac:dyDescent="0.25">
      <c r="A148" s="810"/>
      <c r="B148" s="811"/>
      <c r="C148" s="811"/>
      <c r="D148" s="812"/>
      <c r="E148" s="812"/>
      <c r="F148" s="812"/>
    </row>
    <row r="149" spans="1:6" ht="14.1" customHeight="1" x14ac:dyDescent="0.25">
      <c r="A149" s="257" t="s">
        <v>520</v>
      </c>
      <c r="B149" s="804" t="s">
        <v>513</v>
      </c>
      <c r="C149" s="804"/>
      <c r="D149" s="770"/>
      <c r="E149" s="770"/>
      <c r="F149" s="770"/>
    </row>
    <row r="150" spans="1:6" ht="2.4500000000000002" customHeight="1" x14ac:dyDescent="0.25">
      <c r="A150" s="349"/>
      <c r="B150" s="350"/>
      <c r="C150" s="350"/>
      <c r="D150" s="350"/>
      <c r="E150" s="350"/>
      <c r="F150" s="350"/>
    </row>
    <row r="151" spans="1:6" ht="14.1" customHeight="1" x14ac:dyDescent="0.25">
      <c r="A151" s="805" t="s">
        <v>521</v>
      </c>
      <c r="B151" s="805"/>
      <c r="C151" s="805"/>
      <c r="D151" s="805"/>
      <c r="E151" s="777" t="s">
        <v>268</v>
      </c>
      <c r="F151" s="777"/>
    </row>
    <row r="152" spans="1:6" ht="14.1" customHeight="1" x14ac:dyDescent="0.25">
      <c r="A152" s="805"/>
      <c r="B152" s="805"/>
      <c r="C152" s="805"/>
      <c r="D152" s="805"/>
      <c r="E152" s="351" t="s">
        <v>522</v>
      </c>
      <c r="F152" s="235" t="s">
        <v>523</v>
      </c>
    </row>
    <row r="153" spans="1:6" ht="14.1" customHeight="1" x14ac:dyDescent="0.25">
      <c r="A153" s="352" t="s">
        <v>524</v>
      </c>
      <c r="B153" s="350"/>
      <c r="C153" s="350"/>
      <c r="D153" s="353"/>
      <c r="E153" s="354" t="s">
        <v>513</v>
      </c>
      <c r="F153" s="355"/>
    </row>
    <row r="154" spans="1:6" ht="14.1" customHeight="1" x14ac:dyDescent="0.25">
      <c r="A154" s="308" t="s">
        <v>525</v>
      </c>
      <c r="B154" s="356"/>
      <c r="C154" s="356"/>
      <c r="D154" s="357"/>
      <c r="E154" s="268">
        <v>3146982.05</v>
      </c>
      <c r="F154" s="271">
        <v>3146982.05</v>
      </c>
    </row>
    <row r="155" spans="1:6" ht="14.1" customHeight="1" x14ac:dyDescent="0.25">
      <c r="A155" s="308" t="s">
        <v>526</v>
      </c>
      <c r="B155" s="356"/>
      <c r="C155" s="356"/>
      <c r="D155" s="357"/>
      <c r="E155" s="268"/>
      <c r="F155" s="271"/>
    </row>
    <row r="156" spans="1:6" ht="14.1" customHeight="1" x14ac:dyDescent="0.25">
      <c r="A156" s="308" t="s">
        <v>527</v>
      </c>
      <c r="B156" s="356"/>
      <c r="C156" s="356"/>
      <c r="D156" s="357"/>
      <c r="E156" s="268">
        <v>1391.54</v>
      </c>
      <c r="F156" s="271">
        <v>1391.54</v>
      </c>
    </row>
    <row r="157" spans="1:6" ht="14.1" customHeight="1" x14ac:dyDescent="0.25">
      <c r="A157" s="328" t="s">
        <v>528</v>
      </c>
      <c r="B157" s="358"/>
      <c r="C157" s="358"/>
      <c r="D157" s="324"/>
      <c r="E157" s="359"/>
      <c r="F157" s="359"/>
    </row>
    <row r="158" spans="1:6" s="362" customFormat="1" ht="9.9499999999999993" customHeight="1" x14ac:dyDescent="0.15">
      <c r="A158" s="360" t="s">
        <v>140</v>
      </c>
      <c r="B158" s="361"/>
      <c r="C158" s="361"/>
      <c r="D158" s="361"/>
      <c r="E158" s="361"/>
      <c r="F158" s="361"/>
    </row>
    <row r="159" spans="1:6" s="362" customFormat="1" ht="9.9499999999999993" customHeight="1" x14ac:dyDescent="0.15">
      <c r="A159" s="803" t="s">
        <v>529</v>
      </c>
      <c r="B159" s="803"/>
      <c r="C159" s="803"/>
      <c r="D159" s="803"/>
      <c r="E159" s="803"/>
      <c r="F159" s="803"/>
    </row>
    <row r="160" spans="1:6" s="362" customFormat="1" ht="9.9499999999999993" customHeight="1" x14ac:dyDescent="0.15">
      <c r="A160" s="806" t="s">
        <v>530</v>
      </c>
      <c r="B160" s="806"/>
      <c r="C160" s="806"/>
      <c r="D160" s="806"/>
      <c r="E160" s="806"/>
      <c r="F160" s="806"/>
    </row>
    <row r="161" spans="1:6" s="362" customFormat="1" ht="9.9499999999999993" customHeight="1" x14ac:dyDescent="0.15">
      <c r="A161" s="803" t="s">
        <v>531</v>
      </c>
      <c r="B161" s="803"/>
      <c r="C161" s="803"/>
      <c r="D161" s="803"/>
      <c r="E161" s="803"/>
      <c r="F161" s="803"/>
    </row>
    <row r="162" spans="1:6" s="362" customFormat="1" ht="9.9499999999999993" customHeight="1" x14ac:dyDescent="0.15">
      <c r="A162" s="803" t="s">
        <v>532</v>
      </c>
      <c r="B162" s="803"/>
      <c r="C162" s="803"/>
      <c r="D162" s="803"/>
      <c r="E162" s="803"/>
      <c r="F162" s="803"/>
    </row>
    <row r="163" spans="1:6" s="362" customFormat="1" ht="9.9499999999999993" customHeight="1" x14ac:dyDescent="0.15">
      <c r="A163" s="803" t="s">
        <v>533</v>
      </c>
      <c r="B163" s="803"/>
      <c r="C163" s="803"/>
      <c r="D163" s="803"/>
      <c r="E163" s="803"/>
      <c r="F163" s="803"/>
    </row>
  </sheetData>
  <sheetProtection password="DA51" sheet="1" formatColumns="0" formatRows="0" selectLockedCells="1"/>
  <mergeCells count="67">
    <mergeCell ref="A1:F1"/>
    <mergeCell ref="A3:F3"/>
    <mergeCell ref="A4:F4"/>
    <mergeCell ref="A5:F5"/>
    <mergeCell ref="A6:F6"/>
    <mergeCell ref="A7:F7"/>
    <mergeCell ref="A9:F9"/>
    <mergeCell ref="D10:F10"/>
    <mergeCell ref="D55:F55"/>
    <mergeCell ref="A69:F69"/>
    <mergeCell ref="D70:F70"/>
    <mergeCell ref="A85:D85"/>
    <mergeCell ref="E85:F85"/>
    <mergeCell ref="A86:D86"/>
    <mergeCell ref="E86:F86"/>
    <mergeCell ref="D87:F87"/>
    <mergeCell ref="A97:E97"/>
    <mergeCell ref="A98:E98"/>
    <mergeCell ref="A99:E99"/>
    <mergeCell ref="A100:E100"/>
    <mergeCell ref="A101:E101"/>
    <mergeCell ref="A102:D102"/>
    <mergeCell ref="E102:F102"/>
    <mergeCell ref="A103:D103"/>
    <mergeCell ref="E103:F103"/>
    <mergeCell ref="A104:D104"/>
    <mergeCell ref="E104:F104"/>
    <mergeCell ref="A105:F105"/>
    <mergeCell ref="D106:F106"/>
    <mergeCell ref="D110:F110"/>
    <mergeCell ref="A124:D126"/>
    <mergeCell ref="E124:F126"/>
    <mergeCell ref="A127:D127"/>
    <mergeCell ref="E127:F127"/>
    <mergeCell ref="A128:D128"/>
    <mergeCell ref="E128:F128"/>
    <mergeCell ref="A129:D129"/>
    <mergeCell ref="E129:F129"/>
    <mergeCell ref="A130:D130"/>
    <mergeCell ref="E130:F130"/>
    <mergeCell ref="A131:D131"/>
    <mergeCell ref="E131:F131"/>
    <mergeCell ref="A132:D132"/>
    <mergeCell ref="E132:F132"/>
    <mergeCell ref="A133:D133"/>
    <mergeCell ref="E133:F133"/>
    <mergeCell ref="A134:D134"/>
    <mergeCell ref="E134:F134"/>
    <mergeCell ref="A135:D135"/>
    <mergeCell ref="E135:F135"/>
    <mergeCell ref="A136:D136"/>
    <mergeCell ref="E136:F136"/>
    <mergeCell ref="A137:F137"/>
    <mergeCell ref="A138:A140"/>
    <mergeCell ref="D138:F138"/>
    <mergeCell ref="A146:A148"/>
    <mergeCell ref="B146:C148"/>
    <mergeCell ref="D146:F148"/>
    <mergeCell ref="A161:F161"/>
    <mergeCell ref="A162:F162"/>
    <mergeCell ref="A163:F163"/>
    <mergeCell ref="B149:C149"/>
    <mergeCell ref="D149:F149"/>
    <mergeCell ref="A151:D152"/>
    <mergeCell ref="E151:F151"/>
    <mergeCell ref="A159:F159"/>
    <mergeCell ref="A160:F160"/>
  </mergeCells>
  <printOptions horizontalCentered="1" verticalCentered="1"/>
  <pageMargins left="0" right="0" top="0" bottom="0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54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14</vt:i4>
      </vt:variant>
    </vt:vector>
  </HeadingPairs>
  <TitlesOfParts>
    <vt:vector size="34" baseType="lpstr">
      <vt:lpstr>Informações Iniciais</vt:lpstr>
      <vt:lpstr>Anexo I Bal Orçament</vt:lpstr>
      <vt:lpstr>Anexo II Função</vt:lpstr>
      <vt:lpstr>Anexo III RCL</vt:lpstr>
      <vt:lpstr>Anexo IV RPPS</vt:lpstr>
      <vt:lpstr>Anexo V Result Nominal</vt:lpstr>
      <vt:lpstr>Anexo VI Result Primário</vt:lpstr>
      <vt:lpstr>Anexo VII Restos a Pagar</vt:lpstr>
      <vt:lpstr>Anexo VIII MDE</vt:lpstr>
      <vt:lpstr>Anexo VIII MDE Consorciados</vt:lpstr>
      <vt:lpstr>Anexo IX Oper Créd Desp Capital</vt:lpstr>
      <vt:lpstr>Anexo X Projeção RPPS</vt:lpstr>
      <vt:lpstr>Anexo XI Alienação</vt:lpstr>
      <vt:lpstr>Anexo XII Saúde 1º ao 5º bim</vt:lpstr>
      <vt:lpstr>Anexo XII Saúde últ bim</vt:lpstr>
      <vt:lpstr>Anexo XII Saúde até 5º bim Cons</vt:lpstr>
      <vt:lpstr>Anexo XII Saúde Últ bim Cons</vt:lpstr>
      <vt:lpstr>Anexo XIII Despesas PPP</vt:lpstr>
      <vt:lpstr>Anexo XIV Simplificado</vt:lpstr>
      <vt:lpstr>Plan1</vt:lpstr>
      <vt:lpstr>'Anexo II Função'!Area_de_impressao</vt:lpstr>
      <vt:lpstr>'Anexo IX Oper Créd Desp Capital'!Area_de_impressao</vt:lpstr>
      <vt:lpstr>'Anexo V Result Nominal'!Area_de_impressao</vt:lpstr>
      <vt:lpstr>'Anexo VI Result Primário'!Area_de_impressao</vt:lpstr>
      <vt:lpstr>'Anexo VII Restos a Pagar'!Area_de_impressao</vt:lpstr>
      <vt:lpstr>'Anexo VIII MDE'!Area_de_impressao</vt:lpstr>
      <vt:lpstr>'Anexo X Projeção RPPS'!Area_de_impressao</vt:lpstr>
      <vt:lpstr>'Anexo XI Alienação'!Area_de_impressao</vt:lpstr>
      <vt:lpstr>'Anexo XII Saúde 1º ao 5º bim'!Area_de_impressao</vt:lpstr>
      <vt:lpstr>'Anexo XII Saúde até 5º bim Cons'!Area_de_impressao</vt:lpstr>
      <vt:lpstr>'Anexo XII Saúde últ bim'!Area_de_impressao</vt:lpstr>
      <vt:lpstr>'Anexo XII Saúde Últ bim Cons'!Area_de_impressao</vt:lpstr>
      <vt:lpstr>'Anexo XIII Despesas PPP'!Area_de_impressao</vt:lpstr>
      <vt:lpstr>'Anexo XIV Simplificado'!Area_de_impressao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Mizael Mesquita</cp:lastModifiedBy>
  <dcterms:created xsi:type="dcterms:W3CDTF">2013-11-08T20:49:27Z</dcterms:created>
  <dcterms:modified xsi:type="dcterms:W3CDTF">2016-05-09T16:24:40Z</dcterms:modified>
</cp:coreProperties>
</file>